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xcelDatoteke\Pouk\DetIzmera\"/>
    </mc:Choice>
  </mc:AlternateContent>
  <bookViews>
    <workbookView xWindow="120" yWindow="105" windowWidth="7500" windowHeight="4950"/>
  </bookViews>
  <sheets>
    <sheet name="Prosto_stojisce-2tocki" sheetId="1" r:id="rId1"/>
    <sheet name="Prosto_stojisce-vectock" sheetId="2" r:id="rId2"/>
    <sheet name="Tocke_skica" sheetId="9" r:id="rId3"/>
  </sheets>
  <definedNames>
    <definedName name="_xlnm.Print_Area" localSheetId="0">'Prosto_stojisce-2tocki'!$L$1:$U$48</definedName>
    <definedName name="_xlnm.Print_Area" localSheetId="1">'Prosto_stojisce-vectock'!$A$1:$L$53</definedName>
  </definedNames>
  <calcPr calcId="162913"/>
</workbook>
</file>

<file path=xl/calcChain.xml><?xml version="1.0" encoding="utf-8"?>
<calcChain xmlns="http://schemas.openxmlformats.org/spreadsheetml/2006/main">
  <c r="I30" i="2" l="1"/>
  <c r="D30" i="2"/>
  <c r="C30" i="2"/>
  <c r="I29" i="2"/>
  <c r="D29" i="2"/>
  <c r="C29" i="2"/>
  <c r="I28" i="2"/>
  <c r="D28" i="2"/>
  <c r="C28" i="2"/>
  <c r="I27" i="2"/>
  <c r="D27" i="2"/>
  <c r="C27" i="2"/>
  <c r="I26" i="2"/>
  <c r="D26" i="2"/>
  <c r="C26" i="2"/>
  <c r="I25" i="2"/>
  <c r="D25" i="2"/>
  <c r="C25" i="2"/>
  <c r="S26" i="1"/>
  <c r="O26" i="1"/>
  <c r="N26" i="1"/>
  <c r="H26" i="1"/>
  <c r="D26" i="1"/>
  <c r="C26" i="1"/>
  <c r="S25" i="1"/>
  <c r="O25" i="1"/>
  <c r="N25" i="1"/>
  <c r="H25" i="1"/>
  <c r="D25" i="1"/>
  <c r="C25" i="1"/>
  <c r="S24" i="1"/>
  <c r="O24" i="1"/>
  <c r="N24" i="1"/>
  <c r="H24" i="1"/>
  <c r="D24" i="1"/>
  <c r="C24" i="1"/>
  <c r="S23" i="1"/>
  <c r="O23" i="1"/>
  <c r="N23" i="1"/>
  <c r="H23" i="1"/>
  <c r="D23" i="1"/>
  <c r="C23" i="1"/>
  <c r="N29" i="1" l="1" a="1"/>
  <c r="Q32" i="1"/>
  <c r="Q31" i="1"/>
  <c r="Q30" i="1"/>
  <c r="Q29" i="1"/>
  <c r="P32" i="1"/>
  <c r="P31" i="1"/>
  <c r="P30" i="1"/>
  <c r="P29" i="1"/>
  <c r="O32" i="1"/>
  <c r="O30" i="1"/>
  <c r="N32" i="1"/>
  <c r="N30" i="1"/>
  <c r="O31" i="1"/>
  <c r="O29" i="1"/>
  <c r="N31" i="1"/>
  <c r="N29" i="1"/>
  <c r="N35" i="1" s="1" a="1"/>
  <c r="C29" i="1" a="1"/>
  <c r="F32" i="1" s="1"/>
  <c r="F29" i="1"/>
  <c r="E32" i="1"/>
  <c r="E31" i="1"/>
  <c r="D30" i="1"/>
  <c r="C32" i="1"/>
  <c r="C30" i="1"/>
  <c r="C29" i="1"/>
  <c r="C33" i="2" a="1"/>
  <c r="D36" i="2" s="1"/>
  <c r="P36" i="1" l="1"/>
  <c r="O35" i="1"/>
  <c r="N36" i="1"/>
  <c r="P35" i="1"/>
  <c r="P38" i="1"/>
  <c r="O36" i="1"/>
  <c r="Q35" i="1"/>
  <c r="N35" i="1"/>
  <c r="O37" i="1"/>
  <c r="Q36" i="1"/>
  <c r="O38" i="1"/>
  <c r="Q37" i="1"/>
  <c r="N37" i="1"/>
  <c r="P37" i="1"/>
  <c r="Q38" i="1"/>
  <c r="N38" i="1"/>
  <c r="D33" i="2"/>
  <c r="G35" i="2"/>
  <c r="G36" i="2"/>
  <c r="H36" i="2"/>
  <c r="G33" i="2"/>
  <c r="E34" i="2"/>
  <c r="D35" i="2"/>
  <c r="G34" i="2"/>
  <c r="H34" i="2"/>
  <c r="C31" i="1"/>
  <c r="D32" i="1"/>
  <c r="F30" i="1"/>
  <c r="F34" i="2"/>
  <c r="D34" i="2"/>
  <c r="U35" i="1" a="1"/>
  <c r="C35" i="2"/>
  <c r="H35" i="2"/>
  <c r="E35" i="2"/>
  <c r="F35" i="2"/>
  <c r="D29" i="1"/>
  <c r="E29" i="1"/>
  <c r="F31" i="1"/>
  <c r="C33" i="2"/>
  <c r="H33" i="2"/>
  <c r="E33" i="2"/>
  <c r="F33" i="2"/>
  <c r="C34" i="2"/>
  <c r="E36" i="2"/>
  <c r="F36" i="2"/>
  <c r="C36" i="2"/>
  <c r="D31" i="1"/>
  <c r="E30" i="1"/>
  <c r="U37" i="1" l="1"/>
  <c r="U38" i="1"/>
  <c r="U35" i="1"/>
  <c r="U36" i="1"/>
  <c r="J39" i="2" a="1"/>
  <c r="C39" i="2" a="1"/>
  <c r="C35" i="1" a="1"/>
  <c r="N41" i="1" a="1"/>
  <c r="J35" i="1" a="1"/>
  <c r="P43" i="1" l="1"/>
  <c r="P44" i="1"/>
  <c r="O42" i="1"/>
  <c r="N43" i="1"/>
  <c r="Q41" i="1"/>
  <c r="N41" i="1"/>
  <c r="O43" i="1"/>
  <c r="Q42" i="1"/>
  <c r="N42" i="1"/>
  <c r="O44" i="1"/>
  <c r="Q43" i="1"/>
  <c r="Q44" i="1"/>
  <c r="N44" i="1"/>
  <c r="P41" i="1"/>
  <c r="P42" i="1"/>
  <c r="O41" i="1"/>
  <c r="J37" i="1"/>
  <c r="J38" i="1"/>
  <c r="J35" i="1"/>
  <c r="J36" i="1"/>
  <c r="C39" i="2"/>
  <c r="D41" i="2"/>
  <c r="F39" i="2"/>
  <c r="E41" i="2"/>
  <c r="C40" i="2"/>
  <c r="D42" i="2"/>
  <c r="F40" i="2"/>
  <c r="C42" i="2"/>
  <c r="E40" i="2"/>
  <c r="C41" i="2"/>
  <c r="E39" i="2"/>
  <c r="F41" i="2"/>
  <c r="F42" i="2"/>
  <c r="D39" i="2"/>
  <c r="D40" i="2"/>
  <c r="E42" i="2"/>
  <c r="C37" i="1"/>
  <c r="E35" i="1"/>
  <c r="F37" i="1"/>
  <c r="E38" i="1"/>
  <c r="C38" i="1"/>
  <c r="E36" i="1"/>
  <c r="F38" i="1"/>
  <c r="D35" i="1"/>
  <c r="E37" i="1"/>
  <c r="D36" i="1"/>
  <c r="C35" i="1"/>
  <c r="D37" i="1"/>
  <c r="C36" i="1"/>
  <c r="D38" i="1"/>
  <c r="F36" i="1"/>
  <c r="F35" i="1"/>
  <c r="J40" i="2"/>
  <c r="J42" i="2"/>
  <c r="J41" i="2"/>
  <c r="J39" i="2"/>
  <c r="C41" i="1" l="1" a="1"/>
  <c r="C45" i="2" a="1"/>
  <c r="U41" i="1" a="1"/>
  <c r="U42" i="1" l="1"/>
  <c r="U43" i="1"/>
  <c r="U44" i="1"/>
  <c r="U41" i="1"/>
  <c r="F45" i="2"/>
  <c r="C47" i="2"/>
  <c r="E45" i="2"/>
  <c r="F48" i="2"/>
  <c r="E48" i="2"/>
  <c r="F46" i="2"/>
  <c r="C48" i="2"/>
  <c r="E46" i="2"/>
  <c r="F47" i="2"/>
  <c r="D45" i="2"/>
  <c r="E47" i="2"/>
  <c r="D46" i="2"/>
  <c r="C45" i="2"/>
  <c r="K45" i="2" s="1" a="1"/>
  <c r="D47" i="2"/>
  <c r="C46" i="2"/>
  <c r="D48" i="2"/>
  <c r="D44" i="1"/>
  <c r="E43" i="1"/>
  <c r="C43" i="1"/>
  <c r="F41" i="1"/>
  <c r="F42" i="1"/>
  <c r="D42" i="1"/>
  <c r="F43" i="1"/>
  <c r="C41" i="1"/>
  <c r="J41" i="1" s="1" a="1"/>
  <c r="E44" i="1"/>
  <c r="C42" i="1"/>
  <c r="D41" i="1"/>
  <c r="C44" i="1"/>
  <c r="D43" i="1"/>
  <c r="E42" i="1"/>
  <c r="F44" i="1"/>
  <c r="E41" i="1"/>
  <c r="K45" i="2" l="1"/>
  <c r="K48" i="2"/>
  <c r="K46" i="2"/>
  <c r="K51" i="2" s="1"/>
  <c r="K47" i="2"/>
  <c r="J43" i="1"/>
  <c r="J41" i="1"/>
  <c r="J46" i="1" s="1"/>
  <c r="J44" i="1"/>
  <c r="J42" i="1"/>
  <c r="U46" i="1"/>
  <c r="R14" i="1"/>
  <c r="U14" i="1" s="1"/>
  <c r="R15" i="1"/>
  <c r="R13" i="1"/>
  <c r="U13" i="1" s="1"/>
  <c r="Q13" i="1"/>
  <c r="T13" i="1" s="1"/>
  <c r="Q15" i="1"/>
  <c r="Q14" i="1"/>
  <c r="T14" i="1" s="1"/>
  <c r="U47" i="1"/>
  <c r="U48" i="1" s="1"/>
  <c r="F14" i="2" l="1"/>
  <c r="K14" i="2" s="1"/>
  <c r="F15" i="2"/>
  <c r="K15" i="2" s="1"/>
  <c r="F16" i="2"/>
  <c r="K16" i="2" s="1"/>
  <c r="F17" i="2"/>
  <c r="F15" i="1"/>
  <c r="F14" i="1"/>
  <c r="I14" i="1" s="1"/>
  <c r="F13" i="1"/>
  <c r="I13" i="1" s="1"/>
  <c r="U16" i="1"/>
  <c r="U17" i="1"/>
  <c r="J47" i="1"/>
  <c r="G16" i="2"/>
  <c r="L16" i="2" s="1"/>
  <c r="G15" i="2"/>
  <c r="L15" i="2" s="1"/>
  <c r="G14" i="2"/>
  <c r="L14" i="2" s="1"/>
  <c r="G17" i="2"/>
  <c r="G13" i="1"/>
  <c r="J13" i="1" s="1"/>
  <c r="G14" i="1"/>
  <c r="J14" i="1" s="1"/>
  <c r="G15" i="1"/>
  <c r="K50" i="2"/>
  <c r="K52" i="2"/>
  <c r="J17" i="1" l="1"/>
  <c r="J16" i="1"/>
  <c r="L18" i="2"/>
  <c r="L19" i="2"/>
</calcChain>
</file>

<file path=xl/sharedStrings.xml><?xml version="1.0" encoding="utf-8"?>
<sst xmlns="http://schemas.openxmlformats.org/spreadsheetml/2006/main" count="143" uniqueCount="56">
  <si>
    <t>Izpeljava 2D transformacisjkih parametrov</t>
  </si>
  <si>
    <t>matematični k.s.</t>
  </si>
  <si>
    <t>geod. k.s.</t>
  </si>
  <si>
    <t>Končni koord. sistem (II)</t>
  </si>
  <si>
    <t>x'</t>
  </si>
  <si>
    <t>y'</t>
  </si>
  <si>
    <t>Točka</t>
  </si>
  <si>
    <t>Transformirane koordinate</t>
  </si>
  <si>
    <t>Odstopanja</t>
  </si>
  <si>
    <t>Izhodiščni koord. sistem (I)</t>
  </si>
  <si>
    <t>BD</t>
  </si>
  <si>
    <r>
      <t>v = BD</t>
    </r>
    <r>
      <rPr>
        <sz val="8"/>
        <rFont val="Andale Mono"/>
        <family val="3"/>
        <charset val="238"/>
      </rPr>
      <t xml:space="preserve"> - </t>
    </r>
    <r>
      <rPr>
        <b/>
        <sz val="8"/>
        <rFont val="Andale Mono"/>
        <family val="3"/>
        <charset val="238"/>
      </rPr>
      <t>f</t>
    </r>
  </si>
  <si>
    <t>x</t>
  </si>
  <si>
    <t>y</t>
  </si>
  <si>
    <t>x't</t>
  </si>
  <si>
    <t>y't</t>
  </si>
  <si>
    <t>Dx</t>
  </si>
  <si>
    <t>Dy</t>
  </si>
  <si>
    <t>RMS</t>
  </si>
  <si>
    <t>Sigma0</t>
  </si>
  <si>
    <t xml:space="preserve">BD = f + v </t>
  </si>
  <si>
    <r>
      <t xml:space="preserve">matrika koef. </t>
    </r>
    <r>
      <rPr>
        <b/>
        <sz val="8"/>
        <rFont val="Andale Mono"/>
        <family val="3"/>
        <charset val="238"/>
      </rPr>
      <t>B</t>
    </r>
  </si>
  <si>
    <r>
      <t xml:space="preserve">vektor odstopanj </t>
    </r>
    <r>
      <rPr>
        <b/>
        <sz val="8"/>
        <rFont val="Andale Mono"/>
        <family val="3"/>
        <charset val="238"/>
      </rPr>
      <t>f</t>
    </r>
  </si>
  <si>
    <t>a</t>
  </si>
  <si>
    <t>b</t>
  </si>
  <si>
    <t>c</t>
  </si>
  <si>
    <t>d</t>
  </si>
  <si>
    <t>x &amp; y</t>
  </si>
  <si>
    <t>Transponirana matr. B</t>
  </si>
  <si>
    <r>
      <t>B</t>
    </r>
    <r>
      <rPr>
        <sz val="8"/>
        <rFont val="Andale Mono"/>
        <family val="3"/>
        <charset val="238"/>
      </rPr>
      <t>t</t>
    </r>
  </si>
  <si>
    <r>
      <t>N= B</t>
    </r>
    <r>
      <rPr>
        <sz val="8"/>
        <rFont val="Andale Mono"/>
        <family val="3"/>
        <charset val="238"/>
      </rPr>
      <t>t</t>
    </r>
    <r>
      <rPr>
        <b/>
        <sz val="8"/>
        <rFont val="Andale Mono"/>
        <family val="3"/>
        <charset val="238"/>
      </rPr>
      <t>B</t>
    </r>
  </si>
  <si>
    <r>
      <t>B</t>
    </r>
    <r>
      <rPr>
        <sz val="8"/>
        <rFont val="Andale Mono"/>
        <family val="3"/>
        <charset val="238"/>
      </rPr>
      <t>t</t>
    </r>
    <r>
      <rPr>
        <b/>
        <sz val="8"/>
        <rFont val="Andale Mono"/>
        <family val="3"/>
        <charset val="238"/>
      </rPr>
      <t>f</t>
    </r>
  </si>
  <si>
    <r>
      <t xml:space="preserve">Inv </t>
    </r>
    <r>
      <rPr>
        <b/>
        <sz val="8"/>
        <rFont val="Andale Mono"/>
        <family val="3"/>
        <charset val="238"/>
      </rPr>
      <t>B</t>
    </r>
    <r>
      <rPr>
        <sz val="8"/>
        <rFont val="Andale Mono"/>
        <family val="3"/>
        <charset val="238"/>
      </rPr>
      <t>t</t>
    </r>
    <r>
      <rPr>
        <b/>
        <sz val="8"/>
        <rFont val="Andale Mono"/>
        <family val="3"/>
        <charset val="238"/>
      </rPr>
      <t>B</t>
    </r>
  </si>
  <si>
    <t>Neznanke</t>
  </si>
  <si>
    <t>D</t>
  </si>
  <si>
    <t xml:space="preserve">  m=sqrt(a*a+b*b)</t>
  </si>
  <si>
    <t>Merilo</t>
  </si>
  <si>
    <t xml:space="preserve">  q=atan(b/a)</t>
  </si>
  <si>
    <t>Kot (°)</t>
  </si>
  <si>
    <t>x =  ax' - by' + c</t>
  </si>
  <si>
    <t>y =  ay' + bx' + d</t>
  </si>
  <si>
    <t>xt</t>
  </si>
  <si>
    <t>yt</t>
  </si>
  <si>
    <t>N</t>
  </si>
  <si>
    <r>
      <t>v = BD</t>
    </r>
    <r>
      <rPr>
        <sz val="9"/>
        <rFont val="Consolas"/>
        <family val="3"/>
        <charset val="238"/>
      </rPr>
      <t xml:space="preserve"> - </t>
    </r>
    <r>
      <rPr>
        <b/>
        <sz val="9"/>
        <rFont val="Consolas"/>
        <family val="3"/>
        <charset val="238"/>
      </rPr>
      <t>f</t>
    </r>
  </si>
  <si>
    <r>
      <t xml:space="preserve">matrika koef. </t>
    </r>
    <r>
      <rPr>
        <b/>
        <sz val="9"/>
        <rFont val="Consolas"/>
        <family val="3"/>
        <charset val="238"/>
      </rPr>
      <t>B</t>
    </r>
  </si>
  <si>
    <r>
      <t xml:space="preserve">vektor odstopanj </t>
    </r>
    <r>
      <rPr>
        <b/>
        <sz val="9"/>
        <rFont val="Consolas"/>
        <family val="3"/>
        <charset val="238"/>
      </rPr>
      <t>f</t>
    </r>
  </si>
  <si>
    <r>
      <t>B</t>
    </r>
    <r>
      <rPr>
        <sz val="9"/>
        <rFont val="Consolas"/>
        <family val="3"/>
        <charset val="238"/>
      </rPr>
      <t>t</t>
    </r>
  </si>
  <si>
    <r>
      <t>N= B</t>
    </r>
    <r>
      <rPr>
        <sz val="9"/>
        <rFont val="Consolas"/>
        <family val="3"/>
        <charset val="238"/>
      </rPr>
      <t>t</t>
    </r>
    <r>
      <rPr>
        <b/>
        <sz val="9"/>
        <rFont val="Consolas"/>
        <family val="3"/>
        <charset val="238"/>
      </rPr>
      <t>B</t>
    </r>
  </si>
  <si>
    <r>
      <t>B</t>
    </r>
    <r>
      <rPr>
        <sz val="9"/>
        <rFont val="Consolas"/>
        <family val="3"/>
        <charset val="238"/>
      </rPr>
      <t>t</t>
    </r>
    <r>
      <rPr>
        <b/>
        <sz val="9"/>
        <rFont val="Consolas"/>
        <family val="3"/>
        <charset val="238"/>
      </rPr>
      <t>f</t>
    </r>
  </si>
  <si>
    <r>
      <t xml:space="preserve">Inv </t>
    </r>
    <r>
      <rPr>
        <b/>
        <sz val="9"/>
        <rFont val="Consolas"/>
        <family val="3"/>
        <charset val="238"/>
      </rPr>
      <t>B</t>
    </r>
    <r>
      <rPr>
        <sz val="9"/>
        <rFont val="Consolas"/>
        <family val="3"/>
        <charset val="238"/>
      </rPr>
      <t>t</t>
    </r>
    <r>
      <rPr>
        <b/>
        <sz val="9"/>
        <rFont val="Consolas"/>
        <family val="3"/>
        <charset val="238"/>
      </rPr>
      <t>B</t>
    </r>
  </si>
  <si>
    <t>x =  ax' + by' + c</t>
  </si>
  <si>
    <t>y =  ay' - bx' + d</t>
  </si>
  <si>
    <t>P2</t>
  </si>
  <si>
    <t>P3</t>
  </si>
  <si>
    <t>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</si>
</sst>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00"/>
    <numFmt numFmtId="167" formatCode="0.0E+00"/>
  </numFmts>
  <fonts count="8" x14ac:knownFonts="1">
    <font>
      <sz val="10"/>
      <color theme="1"/>
      <name val="Consolas"/>
      <family val="3"/>
      <charset val="238"/>
    </font>
    <font>
      <b/>
      <sz val="8"/>
      <name val="Andale Mono"/>
      <family val="3"/>
      <charset val="238"/>
    </font>
    <font>
      <sz val="8"/>
      <name val="Andale Mono"/>
      <family val="3"/>
      <charset val="238"/>
    </font>
    <font>
      <i/>
      <sz val="8"/>
      <name val="Andale Mono"/>
      <family val="3"/>
      <charset val="238"/>
    </font>
    <font>
      <b/>
      <sz val="9"/>
      <name val="Consolas"/>
      <family val="3"/>
      <charset val="238"/>
    </font>
    <font>
      <sz val="9"/>
      <name val="Consolas"/>
      <family val="3"/>
      <charset val="238"/>
    </font>
    <font>
      <i/>
      <sz val="9"/>
      <name val="Consolas"/>
      <family val="3"/>
      <charset val="238"/>
    </font>
    <font>
      <sz val="9"/>
      <name val="Andale Mono"/>
      <family val="3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right"/>
    </xf>
    <xf numFmtId="164" fontId="2" fillId="0" borderId="1" xfId="0" applyNumberFormat="1" applyFont="1" applyBorder="1"/>
    <xf numFmtId="164" fontId="2" fillId="0" borderId="2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0" fontId="2" fillId="0" borderId="0" xfId="0" applyFont="1" applyAlignment="1">
      <alignment horizontal="right"/>
    </xf>
    <xf numFmtId="164" fontId="2" fillId="0" borderId="0" xfId="0" applyNumberFormat="1" applyFont="1" applyBorder="1"/>
    <xf numFmtId="164" fontId="2" fillId="0" borderId="7" xfId="0" applyNumberFormat="1" applyFont="1" applyBorder="1"/>
    <xf numFmtId="164" fontId="2" fillId="0" borderId="8" xfId="0" applyNumberFormat="1" applyFont="1" applyBorder="1"/>
    <xf numFmtId="164" fontId="2" fillId="0" borderId="0" xfId="0" applyNumberFormat="1" applyFont="1"/>
    <xf numFmtId="0" fontId="3" fillId="0" borderId="0" xfId="0" applyFont="1" applyAlignment="1">
      <alignment horizontal="right"/>
    </xf>
    <xf numFmtId="164" fontId="2" fillId="0" borderId="11" xfId="0" applyNumberFormat="1" applyFont="1" applyBorder="1"/>
    <xf numFmtId="0" fontId="2" fillId="0" borderId="11" xfId="0" applyFont="1" applyBorder="1"/>
    <xf numFmtId="0" fontId="2" fillId="0" borderId="2" xfId="0" applyFont="1" applyBorder="1"/>
    <xf numFmtId="164" fontId="2" fillId="0" borderId="12" xfId="0" applyNumberFormat="1" applyFont="1" applyBorder="1"/>
    <xf numFmtId="0" fontId="2" fillId="0" borderId="7" xfId="0" applyFont="1" applyBorder="1"/>
    <xf numFmtId="0" fontId="2" fillId="0" borderId="8" xfId="0" applyFont="1" applyBorder="1"/>
    <xf numFmtId="164" fontId="2" fillId="0" borderId="13" xfId="0" applyNumberFormat="1" applyFont="1" applyBorder="1"/>
    <xf numFmtId="0" fontId="2" fillId="0" borderId="3" xfId="0" applyFont="1" applyBorder="1"/>
    <xf numFmtId="164" fontId="2" fillId="0" borderId="14" xfId="0" applyNumberFormat="1" applyFont="1" applyBorder="1"/>
    <xf numFmtId="0" fontId="2" fillId="0" borderId="14" xfId="0" applyFont="1" applyBorder="1"/>
    <xf numFmtId="0" fontId="2" fillId="0" borderId="4" xfId="0" applyFont="1" applyBorder="1"/>
    <xf numFmtId="164" fontId="2" fillId="0" borderId="15" xfId="0" applyNumberFormat="1" applyFont="1" applyBorder="1"/>
    <xf numFmtId="2" fontId="2" fillId="0" borderId="1" xfId="0" applyNumberFormat="1" applyFont="1" applyBorder="1"/>
    <xf numFmtId="2" fontId="2" fillId="0" borderId="11" xfId="0" applyNumberFormat="1" applyFont="1" applyBorder="1"/>
    <xf numFmtId="2" fontId="2" fillId="0" borderId="2" xfId="0" applyNumberFormat="1" applyFont="1" applyBorder="1"/>
    <xf numFmtId="2" fontId="2" fillId="0" borderId="7" xfId="0" applyNumberFormat="1" applyFont="1" applyBorder="1"/>
    <xf numFmtId="2" fontId="2" fillId="0" borderId="0" xfId="0" applyNumberFormat="1" applyFont="1" applyBorder="1"/>
    <xf numFmtId="2" fontId="2" fillId="0" borderId="8" xfId="0" applyNumberFormat="1" applyFont="1" applyBorder="1"/>
    <xf numFmtId="2" fontId="2" fillId="0" borderId="3" xfId="0" applyNumberFormat="1" applyFont="1" applyBorder="1"/>
    <xf numFmtId="2" fontId="2" fillId="0" borderId="14" xfId="0" applyNumberFormat="1" applyFont="1" applyBorder="1"/>
    <xf numFmtId="2" fontId="2" fillId="0" borderId="4" xfId="0" applyNumberFormat="1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5" xfId="0" applyFont="1" applyBorder="1"/>
    <xf numFmtId="0" fontId="3" fillId="0" borderId="0" xfId="0" applyFont="1"/>
    <xf numFmtId="165" fontId="2" fillId="0" borderId="16" xfId="0" applyNumberFormat="1" applyFont="1" applyBorder="1"/>
    <xf numFmtId="165" fontId="2" fillId="0" borderId="17" xfId="0" applyNumberFormat="1" applyFont="1" applyBorder="1"/>
    <xf numFmtId="2" fontId="2" fillId="0" borderId="0" xfId="0" applyNumberFormat="1" applyFont="1"/>
    <xf numFmtId="164" fontId="2" fillId="0" borderId="19" xfId="0" applyNumberFormat="1" applyFont="1" applyBorder="1"/>
    <xf numFmtId="164" fontId="2" fillId="0" borderId="20" xfId="0" applyNumberFormat="1" applyFont="1" applyBorder="1"/>
    <xf numFmtId="164" fontId="2" fillId="0" borderId="21" xfId="0" applyNumberFormat="1" applyFont="1" applyBorder="1"/>
    <xf numFmtId="164" fontId="2" fillId="0" borderId="22" xfId="0" applyNumberFormat="1" applyFont="1" applyBorder="1"/>
    <xf numFmtId="164" fontId="2" fillId="0" borderId="23" xfId="0" applyNumberFormat="1" applyFont="1" applyBorder="1"/>
    <xf numFmtId="0" fontId="4" fillId="0" borderId="0" xfId="0" applyFont="1"/>
    <xf numFmtId="0" fontId="5" fillId="0" borderId="0" xfId="0" applyFont="1"/>
    <xf numFmtId="0" fontId="5" fillId="0" borderId="0" xfId="0" applyFont="1" applyBorder="1"/>
    <xf numFmtId="0" fontId="5" fillId="0" borderId="0" xfId="0" applyFont="1" applyBorder="1" applyAlignment="1">
      <alignment horizontal="right"/>
    </xf>
    <xf numFmtId="164" fontId="5" fillId="0" borderId="1" xfId="0" applyNumberFormat="1" applyFont="1" applyBorder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0" fontId="5" fillId="0" borderId="0" xfId="0" applyFont="1" applyAlignment="1">
      <alignment horizontal="right"/>
    </xf>
    <xf numFmtId="164" fontId="5" fillId="0" borderId="0" xfId="0" applyNumberFormat="1" applyFont="1" applyBorder="1"/>
    <xf numFmtId="164" fontId="5" fillId="0" borderId="5" xfId="0" applyNumberFormat="1" applyFont="1" applyBorder="1"/>
    <xf numFmtId="164" fontId="5" fillId="0" borderId="6" xfId="0" applyNumberFormat="1" applyFont="1" applyBorder="1"/>
    <xf numFmtId="164" fontId="5" fillId="0" borderId="7" xfId="0" applyNumberFormat="1" applyFont="1" applyBorder="1"/>
    <xf numFmtId="164" fontId="5" fillId="0" borderId="8" xfId="0" applyNumberFormat="1" applyFont="1" applyBorder="1"/>
    <xf numFmtId="164" fontId="5" fillId="0" borderId="9" xfId="0" applyNumberFormat="1" applyFont="1" applyBorder="1"/>
    <xf numFmtId="164" fontId="5" fillId="0" borderId="10" xfId="0" applyNumberFormat="1" applyFont="1" applyBorder="1"/>
    <xf numFmtId="164" fontId="5" fillId="0" borderId="0" xfId="0" applyNumberFormat="1" applyFont="1"/>
    <xf numFmtId="0" fontId="6" fillId="0" borderId="0" xfId="0" applyFont="1" applyAlignment="1">
      <alignment horizontal="right"/>
    </xf>
    <xf numFmtId="0" fontId="5" fillId="0" borderId="1" xfId="0" applyFont="1" applyBorder="1"/>
    <xf numFmtId="164" fontId="5" fillId="0" borderId="11" xfId="0" applyNumberFormat="1" applyFont="1" applyBorder="1"/>
    <xf numFmtId="0" fontId="5" fillId="0" borderId="11" xfId="0" applyFont="1" applyBorder="1"/>
    <xf numFmtId="0" fontId="5" fillId="0" borderId="2" xfId="0" applyFont="1" applyBorder="1"/>
    <xf numFmtId="164" fontId="5" fillId="0" borderId="12" xfId="0" applyNumberFormat="1" applyFont="1" applyBorder="1"/>
    <xf numFmtId="0" fontId="5" fillId="0" borderId="7" xfId="0" applyFont="1" applyBorder="1"/>
    <xf numFmtId="0" fontId="5" fillId="0" borderId="8" xfId="0" applyFont="1" applyBorder="1"/>
    <xf numFmtId="164" fontId="5" fillId="0" borderId="13" xfId="0" applyNumberFormat="1" applyFont="1" applyBorder="1"/>
    <xf numFmtId="0" fontId="5" fillId="0" borderId="3" xfId="0" applyFont="1" applyBorder="1"/>
    <xf numFmtId="164" fontId="5" fillId="0" borderId="14" xfId="0" applyNumberFormat="1" applyFont="1" applyBorder="1"/>
    <xf numFmtId="0" fontId="5" fillId="0" borderId="14" xfId="0" applyFont="1" applyBorder="1"/>
    <xf numFmtId="0" fontId="5" fillId="0" borderId="4" xfId="0" applyFont="1" applyBorder="1"/>
    <xf numFmtId="164" fontId="5" fillId="0" borderId="15" xfId="0" applyNumberFormat="1" applyFont="1" applyBorder="1"/>
    <xf numFmtId="2" fontId="5" fillId="0" borderId="1" xfId="0" applyNumberFormat="1" applyFont="1" applyBorder="1"/>
    <xf numFmtId="2" fontId="5" fillId="0" borderId="11" xfId="0" applyNumberFormat="1" applyFont="1" applyBorder="1"/>
    <xf numFmtId="2" fontId="5" fillId="0" borderId="2" xfId="0" applyNumberFormat="1" applyFont="1" applyBorder="1"/>
    <xf numFmtId="0" fontId="5" fillId="0" borderId="12" xfId="0" applyFont="1" applyBorder="1"/>
    <xf numFmtId="2" fontId="5" fillId="0" borderId="7" xfId="0" applyNumberFormat="1" applyFont="1" applyBorder="1"/>
    <xf numFmtId="2" fontId="5" fillId="0" borderId="0" xfId="0" applyNumberFormat="1" applyFont="1" applyBorder="1"/>
    <xf numFmtId="2" fontId="5" fillId="0" borderId="8" xfId="0" applyNumberFormat="1" applyFont="1" applyBorder="1"/>
    <xf numFmtId="0" fontId="5" fillId="0" borderId="13" xfId="0" applyFont="1" applyBorder="1"/>
    <xf numFmtId="2" fontId="5" fillId="0" borderId="3" xfId="0" applyNumberFormat="1" applyFont="1" applyBorder="1"/>
    <xf numFmtId="2" fontId="5" fillId="0" borderId="14" xfId="0" applyNumberFormat="1" applyFont="1" applyBorder="1"/>
    <xf numFmtId="2" fontId="5" fillId="0" borderId="4" xfId="0" applyNumberFormat="1" applyFont="1" applyBorder="1"/>
    <xf numFmtId="0" fontId="5" fillId="0" borderId="15" xfId="0" applyFont="1" applyBorder="1"/>
    <xf numFmtId="0" fontId="6" fillId="0" borderId="0" xfId="0" applyFont="1"/>
    <xf numFmtId="165" fontId="5" fillId="0" borderId="16" xfId="0" applyNumberFormat="1" applyFont="1" applyBorder="1"/>
    <xf numFmtId="165" fontId="5" fillId="0" borderId="17" xfId="0" applyNumberFormat="1" applyFont="1" applyBorder="1"/>
    <xf numFmtId="2" fontId="5" fillId="0" borderId="0" xfId="0" applyNumberFormat="1" applyFont="1"/>
    <xf numFmtId="0" fontId="7" fillId="0" borderId="0" xfId="0" applyFont="1" applyBorder="1" applyAlignment="1">
      <alignment horizontal="right"/>
    </xf>
    <xf numFmtId="164" fontId="7" fillId="0" borderId="0" xfId="0" applyNumberFormat="1" applyFont="1" applyBorder="1"/>
    <xf numFmtId="164" fontId="7" fillId="0" borderId="0" xfId="0" applyNumberFormat="1" applyFont="1" applyFill="1" applyBorder="1"/>
    <xf numFmtId="0" fontId="7" fillId="0" borderId="0" xfId="0" applyFont="1" applyFill="1" applyBorder="1" applyAlignment="1">
      <alignment horizontal="right"/>
    </xf>
    <xf numFmtId="167" fontId="5" fillId="0" borderId="1" xfId="0" applyNumberFormat="1" applyFont="1" applyBorder="1"/>
    <xf numFmtId="167" fontId="5" fillId="0" borderId="11" xfId="0" applyNumberFormat="1" applyFont="1" applyBorder="1"/>
    <xf numFmtId="167" fontId="5" fillId="0" borderId="2" xfId="0" applyNumberFormat="1" applyFont="1" applyBorder="1"/>
    <xf numFmtId="167" fontId="5" fillId="0" borderId="7" xfId="0" applyNumberFormat="1" applyFont="1" applyBorder="1"/>
    <xf numFmtId="167" fontId="5" fillId="0" borderId="0" xfId="0" applyNumberFormat="1" applyFont="1" applyBorder="1"/>
    <xf numFmtId="167" fontId="5" fillId="0" borderId="8" xfId="0" applyNumberFormat="1" applyFont="1" applyBorder="1"/>
    <xf numFmtId="167" fontId="5" fillId="0" borderId="3" xfId="0" applyNumberFormat="1" applyFont="1" applyBorder="1"/>
    <xf numFmtId="167" fontId="5" fillId="0" borderId="14" xfId="0" applyNumberFormat="1" applyFont="1" applyBorder="1"/>
    <xf numFmtId="167" fontId="5" fillId="0" borderId="4" xfId="0" applyNumberFormat="1" applyFont="1" applyBorder="1"/>
    <xf numFmtId="164" fontId="5" fillId="0" borderId="17" xfId="0" applyNumberFormat="1" applyFont="1" applyBorder="1"/>
    <xf numFmtId="164" fontId="5" fillId="0" borderId="18" xfId="0" applyNumberFormat="1" applyFont="1" applyBorder="1"/>
    <xf numFmtId="167" fontId="2" fillId="0" borderId="1" xfId="0" applyNumberFormat="1" applyFont="1" applyBorder="1"/>
    <xf numFmtId="167" fontId="2" fillId="0" borderId="11" xfId="0" applyNumberFormat="1" applyFont="1" applyBorder="1"/>
    <xf numFmtId="167" fontId="2" fillId="0" borderId="2" xfId="0" applyNumberFormat="1" applyFont="1" applyBorder="1"/>
    <xf numFmtId="167" fontId="2" fillId="0" borderId="7" xfId="0" applyNumberFormat="1" applyFont="1" applyBorder="1"/>
    <xf numFmtId="167" fontId="2" fillId="0" borderId="0" xfId="0" applyNumberFormat="1" applyFont="1" applyBorder="1"/>
    <xf numFmtId="167" fontId="2" fillId="0" borderId="8" xfId="0" applyNumberFormat="1" applyFont="1" applyBorder="1"/>
    <xf numFmtId="167" fontId="2" fillId="0" borderId="3" xfId="0" applyNumberFormat="1" applyFont="1" applyBorder="1"/>
    <xf numFmtId="167" fontId="2" fillId="0" borderId="14" xfId="0" applyNumberFormat="1" applyFont="1" applyBorder="1"/>
    <xf numFmtId="167" fontId="2" fillId="0" borderId="4" xfId="0" applyNumberFormat="1" applyFont="1" applyBorder="1"/>
    <xf numFmtId="164" fontId="2" fillId="0" borderId="17" xfId="0" applyNumberFormat="1" applyFont="1" applyBorder="1"/>
    <xf numFmtId="164" fontId="2" fillId="0" borderId="18" xfId="0" applyNumberFormat="1" applyFont="1" applyBorder="1"/>
  </cellXfs>
  <cellStyles count="1">
    <cellStyle name="Navadno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dLbls>
            <c:dLbl>
              <c:idx val="0"/>
              <c:tx>
                <c:strRef>
                  <c:f>Tocke_skica!$C$1</c:f>
                  <c:strCache>
                    <c:ptCount val="1"/>
                    <c:pt idx="0">
                      <c:v>P2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{7043DC1A-054C-4B0E-88DD-06B8CF0A7635}</c15:txfldGUID>
                      <c15:f>Tocke_skica!$C$1</c15:f>
                      <c15:dlblFieldTableCache>
                        <c:ptCount val="1"/>
                        <c:pt idx="0">
                          <c:v>P2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CDD6-40AD-A703-5B1507881519}"/>
                </c:ext>
              </c:extLst>
            </c:dLbl>
            <c:dLbl>
              <c:idx val="1"/>
              <c:tx>
                <c:strRef>
                  <c:f>Tocke_skica!$C$2</c:f>
                  <c:strCache>
                    <c:ptCount val="1"/>
                    <c:pt idx="0">
                      <c:v>P3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{2C93EAE2-54E4-4DDF-89D6-5ECDD4EB7E94}</c15:txfldGUID>
                      <c15:f>Tocke_skica!$C$2</c15:f>
                      <c15:dlblFieldTableCache>
                        <c:ptCount val="1"/>
                        <c:pt idx="0">
                          <c:v>P3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CDD6-40AD-A703-5B1507881519}"/>
                </c:ext>
              </c:extLst>
            </c:dLbl>
            <c:dLbl>
              <c:idx val="2"/>
              <c:tx>
                <c:strRef>
                  <c:f>Tocke_skica!$C$3</c:f>
                  <c:strCache>
                    <c:ptCount val="1"/>
                    <c:pt idx="0">
                      <c:v>P1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{BBC78C59-A714-4A22-A00B-5B4566D360E8}</c15:txfldGUID>
                      <c15:f>Tocke_skica!$C$3</c15:f>
                      <c15:dlblFieldTableCache>
                        <c:ptCount val="1"/>
                        <c:pt idx="0">
                          <c:v>P1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CDD6-40AD-A703-5B150788151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Tocke_skica!$A$1:$A$3</c:f>
              <c:numCache>
                <c:formatCode>0.000</c:formatCode>
                <c:ptCount val="3"/>
                <c:pt idx="0">
                  <c:v>236.64599999999999</c:v>
                </c:pt>
                <c:pt idx="1">
                  <c:v>264.21499999999997</c:v>
                </c:pt>
                <c:pt idx="2">
                  <c:v>211.107</c:v>
                </c:pt>
              </c:numCache>
            </c:numRef>
          </c:xVal>
          <c:yVal>
            <c:numRef>
              <c:f>Tocke_skica!$B$1:$B$3</c:f>
              <c:numCache>
                <c:formatCode>0.000</c:formatCode>
                <c:ptCount val="3"/>
                <c:pt idx="0">
                  <c:v>340.63</c:v>
                </c:pt>
                <c:pt idx="1">
                  <c:v>307.80799999999999</c:v>
                </c:pt>
                <c:pt idx="2">
                  <c:v>315.988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DD6-40AD-A703-5B1507881519}"/>
            </c:ext>
          </c:extLst>
        </c:ser>
        <c:ser>
          <c:idx val="1"/>
          <c:order val="1"/>
          <c:tx>
            <c:strRef>
              <c:f>Tocke_skica!$C$4</c:f>
              <c:strCache>
                <c:ptCount val="1"/>
                <c:pt idx="0">
                  <c:v>N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7"/>
          </c:marker>
          <c:dLbls>
            <c:dLbl>
              <c:idx val="0"/>
              <c:tx>
                <c:strRef>
                  <c:f>Tocke_skica!$C$4</c:f>
                  <c:strCache>
                    <c:ptCount val="1"/>
                    <c:pt idx="0">
                      <c:v>N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{59E89AE2-62B5-4549-8C69-9A7827156E17}</c15:txfldGUID>
                      <c15:f>Tocke_skica!$C$4</c15:f>
                      <c15:dlblFieldTableCache>
                        <c:ptCount val="1"/>
                        <c:pt idx="0">
                          <c:v>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CDD6-40AD-A703-5B150788151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Tocke_skica!$A$4</c:f>
              <c:numCache>
                <c:formatCode>0.000</c:formatCode>
                <c:ptCount val="1"/>
                <c:pt idx="0">
                  <c:v>277.89999999999998</c:v>
                </c:pt>
              </c:numCache>
            </c:numRef>
          </c:xVal>
          <c:yVal>
            <c:numRef>
              <c:f>Tocke_skica!$B$4</c:f>
              <c:numCache>
                <c:formatCode>0.000</c:formatCode>
                <c:ptCount val="1"/>
                <c:pt idx="0">
                  <c:v>327.08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DD6-40AD-A703-5B1507881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891392"/>
        <c:axId val="111452160"/>
      </c:scatterChart>
      <c:valAx>
        <c:axId val="92891392"/>
        <c:scaling>
          <c:orientation val="minMax"/>
          <c:max val="300"/>
          <c:min val="20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2700">
            <a:tailEnd type="arrow"/>
          </a:ln>
        </c:spPr>
        <c:crossAx val="111452160"/>
        <c:crosses val="autoZero"/>
        <c:crossBetween val="midCat"/>
        <c:majorUnit val="100"/>
      </c:valAx>
      <c:valAx>
        <c:axId val="111452160"/>
        <c:scaling>
          <c:orientation val="minMax"/>
          <c:max val="350"/>
          <c:min val="30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tailEnd type="arrow"/>
          </a:ln>
        </c:spPr>
        <c:crossAx val="92891392"/>
        <c:crosses val="autoZero"/>
        <c:crossBetween val="midCat"/>
        <c:majorUnit val="50"/>
        <c:minorUnit val="1"/>
      </c:valAx>
      <c:spPr>
        <a:ln w="12700" cmpd="sng"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676274</xdr:colOff>
      <xdr:row>4</xdr:row>
      <xdr:rowOff>171449</xdr:rowOff>
    </xdr:from>
    <xdr:to>
      <xdr:col>8</xdr:col>
      <xdr:colOff>685799</xdr:colOff>
      <xdr:row>24</xdr:row>
      <xdr:rowOff>180974</xdr:rowOff>
    </xdr:to>
    <xdr:graphicFrame macro="">
      <xdr:nvGraphicFramePr>
        <xdr:cNvPr id="6" name="Grafikon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8"/>
  <sheetViews>
    <sheetView tabSelected="1" workbookViewId="0"/>
  </sheetViews>
  <sheetFormatPr defaultColWidth="7.85546875" defaultRowHeight="12" x14ac:dyDescent="0.2"/>
  <cols>
    <col min="1" max="9" width="8.7109375" style="49" customWidth="1"/>
    <col min="10" max="10" width="10.7109375" style="49" customWidth="1"/>
    <col min="11" max="11" width="7.7109375" style="49" customWidth="1"/>
    <col min="12" max="20" width="8.7109375" style="49" customWidth="1"/>
    <col min="21" max="21" width="10.7109375" style="49" customWidth="1"/>
    <col min="22" max="256" width="7.85546875" style="49"/>
    <col min="257" max="265" width="9.7109375" style="49" customWidth="1"/>
    <col min="266" max="266" width="11.140625" style="49" customWidth="1"/>
    <col min="267" max="267" width="8.7109375" style="49" customWidth="1"/>
    <col min="268" max="276" width="9.7109375" style="49" customWidth="1"/>
    <col min="277" max="277" width="10.7109375" style="49" customWidth="1"/>
    <col min="278" max="512" width="7.85546875" style="49"/>
    <col min="513" max="521" width="9.7109375" style="49" customWidth="1"/>
    <col min="522" max="522" width="11.140625" style="49" customWidth="1"/>
    <col min="523" max="523" width="8.7109375" style="49" customWidth="1"/>
    <col min="524" max="532" width="9.7109375" style="49" customWidth="1"/>
    <col min="533" max="533" width="10.7109375" style="49" customWidth="1"/>
    <col min="534" max="768" width="7.85546875" style="49"/>
    <col min="769" max="777" width="9.7109375" style="49" customWidth="1"/>
    <col min="778" max="778" width="11.140625" style="49" customWidth="1"/>
    <col min="779" max="779" width="8.7109375" style="49" customWidth="1"/>
    <col min="780" max="788" width="9.7109375" style="49" customWidth="1"/>
    <col min="789" max="789" width="10.7109375" style="49" customWidth="1"/>
    <col min="790" max="1024" width="7.85546875" style="49"/>
    <col min="1025" max="1033" width="9.7109375" style="49" customWidth="1"/>
    <col min="1034" max="1034" width="11.140625" style="49" customWidth="1"/>
    <col min="1035" max="1035" width="8.7109375" style="49" customWidth="1"/>
    <col min="1036" max="1044" width="9.7109375" style="49" customWidth="1"/>
    <col min="1045" max="1045" width="10.7109375" style="49" customWidth="1"/>
    <col min="1046" max="1280" width="7.85546875" style="49"/>
    <col min="1281" max="1289" width="9.7109375" style="49" customWidth="1"/>
    <col min="1290" max="1290" width="11.140625" style="49" customWidth="1"/>
    <col min="1291" max="1291" width="8.7109375" style="49" customWidth="1"/>
    <col min="1292" max="1300" width="9.7109375" style="49" customWidth="1"/>
    <col min="1301" max="1301" width="10.7109375" style="49" customWidth="1"/>
    <col min="1302" max="1536" width="7.85546875" style="49"/>
    <col min="1537" max="1545" width="9.7109375" style="49" customWidth="1"/>
    <col min="1546" max="1546" width="11.140625" style="49" customWidth="1"/>
    <col min="1547" max="1547" width="8.7109375" style="49" customWidth="1"/>
    <col min="1548" max="1556" width="9.7109375" style="49" customWidth="1"/>
    <col min="1557" max="1557" width="10.7109375" style="49" customWidth="1"/>
    <col min="1558" max="1792" width="7.85546875" style="49"/>
    <col min="1793" max="1801" width="9.7109375" style="49" customWidth="1"/>
    <col min="1802" max="1802" width="11.140625" style="49" customWidth="1"/>
    <col min="1803" max="1803" width="8.7109375" style="49" customWidth="1"/>
    <col min="1804" max="1812" width="9.7109375" style="49" customWidth="1"/>
    <col min="1813" max="1813" width="10.7109375" style="49" customWidth="1"/>
    <col min="1814" max="2048" width="7.85546875" style="49"/>
    <col min="2049" max="2057" width="9.7109375" style="49" customWidth="1"/>
    <col min="2058" max="2058" width="11.140625" style="49" customWidth="1"/>
    <col min="2059" max="2059" width="8.7109375" style="49" customWidth="1"/>
    <col min="2060" max="2068" width="9.7109375" style="49" customWidth="1"/>
    <col min="2069" max="2069" width="10.7109375" style="49" customWidth="1"/>
    <col min="2070" max="2304" width="7.85546875" style="49"/>
    <col min="2305" max="2313" width="9.7109375" style="49" customWidth="1"/>
    <col min="2314" max="2314" width="11.140625" style="49" customWidth="1"/>
    <col min="2315" max="2315" width="8.7109375" style="49" customWidth="1"/>
    <col min="2316" max="2324" width="9.7109375" style="49" customWidth="1"/>
    <col min="2325" max="2325" width="10.7109375" style="49" customWidth="1"/>
    <col min="2326" max="2560" width="7.85546875" style="49"/>
    <col min="2561" max="2569" width="9.7109375" style="49" customWidth="1"/>
    <col min="2570" max="2570" width="11.140625" style="49" customWidth="1"/>
    <col min="2571" max="2571" width="8.7109375" style="49" customWidth="1"/>
    <col min="2572" max="2580" width="9.7109375" style="49" customWidth="1"/>
    <col min="2581" max="2581" width="10.7109375" style="49" customWidth="1"/>
    <col min="2582" max="2816" width="7.85546875" style="49"/>
    <col min="2817" max="2825" width="9.7109375" style="49" customWidth="1"/>
    <col min="2826" max="2826" width="11.140625" style="49" customWidth="1"/>
    <col min="2827" max="2827" width="8.7109375" style="49" customWidth="1"/>
    <col min="2828" max="2836" width="9.7109375" style="49" customWidth="1"/>
    <col min="2837" max="2837" width="10.7109375" style="49" customWidth="1"/>
    <col min="2838" max="3072" width="7.85546875" style="49"/>
    <col min="3073" max="3081" width="9.7109375" style="49" customWidth="1"/>
    <col min="3082" max="3082" width="11.140625" style="49" customWidth="1"/>
    <col min="3083" max="3083" width="8.7109375" style="49" customWidth="1"/>
    <col min="3084" max="3092" width="9.7109375" style="49" customWidth="1"/>
    <col min="3093" max="3093" width="10.7109375" style="49" customWidth="1"/>
    <col min="3094" max="3328" width="7.85546875" style="49"/>
    <col min="3329" max="3337" width="9.7109375" style="49" customWidth="1"/>
    <col min="3338" max="3338" width="11.140625" style="49" customWidth="1"/>
    <col min="3339" max="3339" width="8.7109375" style="49" customWidth="1"/>
    <col min="3340" max="3348" width="9.7109375" style="49" customWidth="1"/>
    <col min="3349" max="3349" width="10.7109375" style="49" customWidth="1"/>
    <col min="3350" max="3584" width="7.85546875" style="49"/>
    <col min="3585" max="3593" width="9.7109375" style="49" customWidth="1"/>
    <col min="3594" max="3594" width="11.140625" style="49" customWidth="1"/>
    <col min="3595" max="3595" width="8.7109375" style="49" customWidth="1"/>
    <col min="3596" max="3604" width="9.7109375" style="49" customWidth="1"/>
    <col min="3605" max="3605" width="10.7109375" style="49" customWidth="1"/>
    <col min="3606" max="3840" width="7.85546875" style="49"/>
    <col min="3841" max="3849" width="9.7109375" style="49" customWidth="1"/>
    <col min="3850" max="3850" width="11.140625" style="49" customWidth="1"/>
    <col min="3851" max="3851" width="8.7109375" style="49" customWidth="1"/>
    <col min="3852" max="3860" width="9.7109375" style="49" customWidth="1"/>
    <col min="3861" max="3861" width="10.7109375" style="49" customWidth="1"/>
    <col min="3862" max="4096" width="7.85546875" style="49"/>
    <col min="4097" max="4105" width="9.7109375" style="49" customWidth="1"/>
    <col min="4106" max="4106" width="11.140625" style="49" customWidth="1"/>
    <col min="4107" max="4107" width="8.7109375" style="49" customWidth="1"/>
    <col min="4108" max="4116" width="9.7109375" style="49" customWidth="1"/>
    <col min="4117" max="4117" width="10.7109375" style="49" customWidth="1"/>
    <col min="4118" max="4352" width="7.85546875" style="49"/>
    <col min="4353" max="4361" width="9.7109375" style="49" customWidth="1"/>
    <col min="4362" max="4362" width="11.140625" style="49" customWidth="1"/>
    <col min="4363" max="4363" width="8.7109375" style="49" customWidth="1"/>
    <col min="4364" max="4372" width="9.7109375" style="49" customWidth="1"/>
    <col min="4373" max="4373" width="10.7109375" style="49" customWidth="1"/>
    <col min="4374" max="4608" width="7.85546875" style="49"/>
    <col min="4609" max="4617" width="9.7109375" style="49" customWidth="1"/>
    <col min="4618" max="4618" width="11.140625" style="49" customWidth="1"/>
    <col min="4619" max="4619" width="8.7109375" style="49" customWidth="1"/>
    <col min="4620" max="4628" width="9.7109375" style="49" customWidth="1"/>
    <col min="4629" max="4629" width="10.7109375" style="49" customWidth="1"/>
    <col min="4630" max="4864" width="7.85546875" style="49"/>
    <col min="4865" max="4873" width="9.7109375" style="49" customWidth="1"/>
    <col min="4874" max="4874" width="11.140625" style="49" customWidth="1"/>
    <col min="4875" max="4875" width="8.7109375" style="49" customWidth="1"/>
    <col min="4876" max="4884" width="9.7109375" style="49" customWidth="1"/>
    <col min="4885" max="4885" width="10.7109375" style="49" customWidth="1"/>
    <col min="4886" max="5120" width="7.85546875" style="49"/>
    <col min="5121" max="5129" width="9.7109375" style="49" customWidth="1"/>
    <col min="5130" max="5130" width="11.140625" style="49" customWidth="1"/>
    <col min="5131" max="5131" width="8.7109375" style="49" customWidth="1"/>
    <col min="5132" max="5140" width="9.7109375" style="49" customWidth="1"/>
    <col min="5141" max="5141" width="10.7109375" style="49" customWidth="1"/>
    <col min="5142" max="5376" width="7.85546875" style="49"/>
    <col min="5377" max="5385" width="9.7109375" style="49" customWidth="1"/>
    <col min="5386" max="5386" width="11.140625" style="49" customWidth="1"/>
    <col min="5387" max="5387" width="8.7109375" style="49" customWidth="1"/>
    <col min="5388" max="5396" width="9.7109375" style="49" customWidth="1"/>
    <col min="5397" max="5397" width="10.7109375" style="49" customWidth="1"/>
    <col min="5398" max="5632" width="7.85546875" style="49"/>
    <col min="5633" max="5641" width="9.7109375" style="49" customWidth="1"/>
    <col min="5642" max="5642" width="11.140625" style="49" customWidth="1"/>
    <col min="5643" max="5643" width="8.7109375" style="49" customWidth="1"/>
    <col min="5644" max="5652" width="9.7109375" style="49" customWidth="1"/>
    <col min="5653" max="5653" width="10.7109375" style="49" customWidth="1"/>
    <col min="5654" max="5888" width="7.85546875" style="49"/>
    <col min="5889" max="5897" width="9.7109375" style="49" customWidth="1"/>
    <col min="5898" max="5898" width="11.140625" style="49" customWidth="1"/>
    <col min="5899" max="5899" width="8.7109375" style="49" customWidth="1"/>
    <col min="5900" max="5908" width="9.7109375" style="49" customWidth="1"/>
    <col min="5909" max="5909" width="10.7109375" style="49" customWidth="1"/>
    <col min="5910" max="6144" width="7.85546875" style="49"/>
    <col min="6145" max="6153" width="9.7109375" style="49" customWidth="1"/>
    <col min="6154" max="6154" width="11.140625" style="49" customWidth="1"/>
    <col min="6155" max="6155" width="8.7109375" style="49" customWidth="1"/>
    <col min="6156" max="6164" width="9.7109375" style="49" customWidth="1"/>
    <col min="6165" max="6165" width="10.7109375" style="49" customWidth="1"/>
    <col min="6166" max="6400" width="7.85546875" style="49"/>
    <col min="6401" max="6409" width="9.7109375" style="49" customWidth="1"/>
    <col min="6410" max="6410" width="11.140625" style="49" customWidth="1"/>
    <col min="6411" max="6411" width="8.7109375" style="49" customWidth="1"/>
    <col min="6412" max="6420" width="9.7109375" style="49" customWidth="1"/>
    <col min="6421" max="6421" width="10.7109375" style="49" customWidth="1"/>
    <col min="6422" max="6656" width="7.85546875" style="49"/>
    <col min="6657" max="6665" width="9.7109375" style="49" customWidth="1"/>
    <col min="6666" max="6666" width="11.140625" style="49" customWidth="1"/>
    <col min="6667" max="6667" width="8.7109375" style="49" customWidth="1"/>
    <col min="6668" max="6676" width="9.7109375" style="49" customWidth="1"/>
    <col min="6677" max="6677" width="10.7109375" style="49" customWidth="1"/>
    <col min="6678" max="6912" width="7.85546875" style="49"/>
    <col min="6913" max="6921" width="9.7109375" style="49" customWidth="1"/>
    <col min="6922" max="6922" width="11.140625" style="49" customWidth="1"/>
    <col min="6923" max="6923" width="8.7109375" style="49" customWidth="1"/>
    <col min="6924" max="6932" width="9.7109375" style="49" customWidth="1"/>
    <col min="6933" max="6933" width="10.7109375" style="49" customWidth="1"/>
    <col min="6934" max="7168" width="7.85546875" style="49"/>
    <col min="7169" max="7177" width="9.7109375" style="49" customWidth="1"/>
    <col min="7178" max="7178" width="11.140625" style="49" customWidth="1"/>
    <col min="7179" max="7179" width="8.7109375" style="49" customWidth="1"/>
    <col min="7180" max="7188" width="9.7109375" style="49" customWidth="1"/>
    <col min="7189" max="7189" width="10.7109375" style="49" customWidth="1"/>
    <col min="7190" max="7424" width="7.85546875" style="49"/>
    <col min="7425" max="7433" width="9.7109375" style="49" customWidth="1"/>
    <col min="7434" max="7434" width="11.140625" style="49" customWidth="1"/>
    <col min="7435" max="7435" width="8.7109375" style="49" customWidth="1"/>
    <col min="7436" max="7444" width="9.7109375" style="49" customWidth="1"/>
    <col min="7445" max="7445" width="10.7109375" style="49" customWidth="1"/>
    <col min="7446" max="7680" width="7.85546875" style="49"/>
    <col min="7681" max="7689" width="9.7109375" style="49" customWidth="1"/>
    <col min="7690" max="7690" width="11.140625" style="49" customWidth="1"/>
    <col min="7691" max="7691" width="8.7109375" style="49" customWidth="1"/>
    <col min="7692" max="7700" width="9.7109375" style="49" customWidth="1"/>
    <col min="7701" max="7701" width="10.7109375" style="49" customWidth="1"/>
    <col min="7702" max="7936" width="7.85546875" style="49"/>
    <col min="7937" max="7945" width="9.7109375" style="49" customWidth="1"/>
    <col min="7946" max="7946" width="11.140625" style="49" customWidth="1"/>
    <col min="7947" max="7947" width="8.7109375" style="49" customWidth="1"/>
    <col min="7948" max="7956" width="9.7109375" style="49" customWidth="1"/>
    <col min="7957" max="7957" width="10.7109375" style="49" customWidth="1"/>
    <col min="7958" max="8192" width="7.85546875" style="49"/>
    <col min="8193" max="8201" width="9.7109375" style="49" customWidth="1"/>
    <col min="8202" max="8202" width="11.140625" style="49" customWidth="1"/>
    <col min="8203" max="8203" width="8.7109375" style="49" customWidth="1"/>
    <col min="8204" max="8212" width="9.7109375" style="49" customWidth="1"/>
    <col min="8213" max="8213" width="10.7109375" style="49" customWidth="1"/>
    <col min="8214" max="8448" width="7.85546875" style="49"/>
    <col min="8449" max="8457" width="9.7109375" style="49" customWidth="1"/>
    <col min="8458" max="8458" width="11.140625" style="49" customWidth="1"/>
    <col min="8459" max="8459" width="8.7109375" style="49" customWidth="1"/>
    <col min="8460" max="8468" width="9.7109375" style="49" customWidth="1"/>
    <col min="8469" max="8469" width="10.7109375" style="49" customWidth="1"/>
    <col min="8470" max="8704" width="7.85546875" style="49"/>
    <col min="8705" max="8713" width="9.7109375" style="49" customWidth="1"/>
    <col min="8714" max="8714" width="11.140625" style="49" customWidth="1"/>
    <col min="8715" max="8715" width="8.7109375" style="49" customWidth="1"/>
    <col min="8716" max="8724" width="9.7109375" style="49" customWidth="1"/>
    <col min="8725" max="8725" width="10.7109375" style="49" customWidth="1"/>
    <col min="8726" max="8960" width="7.85546875" style="49"/>
    <col min="8961" max="8969" width="9.7109375" style="49" customWidth="1"/>
    <col min="8970" max="8970" width="11.140625" style="49" customWidth="1"/>
    <col min="8971" max="8971" width="8.7109375" style="49" customWidth="1"/>
    <col min="8972" max="8980" width="9.7109375" style="49" customWidth="1"/>
    <col min="8981" max="8981" width="10.7109375" style="49" customWidth="1"/>
    <col min="8982" max="9216" width="7.85546875" style="49"/>
    <col min="9217" max="9225" width="9.7109375" style="49" customWidth="1"/>
    <col min="9226" max="9226" width="11.140625" style="49" customWidth="1"/>
    <col min="9227" max="9227" width="8.7109375" style="49" customWidth="1"/>
    <col min="9228" max="9236" width="9.7109375" style="49" customWidth="1"/>
    <col min="9237" max="9237" width="10.7109375" style="49" customWidth="1"/>
    <col min="9238" max="9472" width="7.85546875" style="49"/>
    <col min="9473" max="9481" width="9.7109375" style="49" customWidth="1"/>
    <col min="9482" max="9482" width="11.140625" style="49" customWidth="1"/>
    <col min="9483" max="9483" width="8.7109375" style="49" customWidth="1"/>
    <col min="9484" max="9492" width="9.7109375" style="49" customWidth="1"/>
    <col min="9493" max="9493" width="10.7109375" style="49" customWidth="1"/>
    <col min="9494" max="9728" width="7.85546875" style="49"/>
    <col min="9729" max="9737" width="9.7109375" style="49" customWidth="1"/>
    <col min="9738" max="9738" width="11.140625" style="49" customWidth="1"/>
    <col min="9739" max="9739" width="8.7109375" style="49" customWidth="1"/>
    <col min="9740" max="9748" width="9.7109375" style="49" customWidth="1"/>
    <col min="9749" max="9749" width="10.7109375" style="49" customWidth="1"/>
    <col min="9750" max="9984" width="7.85546875" style="49"/>
    <col min="9985" max="9993" width="9.7109375" style="49" customWidth="1"/>
    <col min="9994" max="9994" width="11.140625" style="49" customWidth="1"/>
    <col min="9995" max="9995" width="8.7109375" style="49" customWidth="1"/>
    <col min="9996" max="10004" width="9.7109375" style="49" customWidth="1"/>
    <col min="10005" max="10005" width="10.7109375" style="49" customWidth="1"/>
    <col min="10006" max="10240" width="7.85546875" style="49"/>
    <col min="10241" max="10249" width="9.7109375" style="49" customWidth="1"/>
    <col min="10250" max="10250" width="11.140625" style="49" customWidth="1"/>
    <col min="10251" max="10251" width="8.7109375" style="49" customWidth="1"/>
    <col min="10252" max="10260" width="9.7109375" style="49" customWidth="1"/>
    <col min="10261" max="10261" width="10.7109375" style="49" customWidth="1"/>
    <col min="10262" max="10496" width="7.85546875" style="49"/>
    <col min="10497" max="10505" width="9.7109375" style="49" customWidth="1"/>
    <col min="10506" max="10506" width="11.140625" style="49" customWidth="1"/>
    <col min="10507" max="10507" width="8.7109375" style="49" customWidth="1"/>
    <col min="10508" max="10516" width="9.7109375" style="49" customWidth="1"/>
    <col min="10517" max="10517" width="10.7109375" style="49" customWidth="1"/>
    <col min="10518" max="10752" width="7.85546875" style="49"/>
    <col min="10753" max="10761" width="9.7109375" style="49" customWidth="1"/>
    <col min="10762" max="10762" width="11.140625" style="49" customWidth="1"/>
    <col min="10763" max="10763" width="8.7109375" style="49" customWidth="1"/>
    <col min="10764" max="10772" width="9.7109375" style="49" customWidth="1"/>
    <col min="10773" max="10773" width="10.7109375" style="49" customWidth="1"/>
    <col min="10774" max="11008" width="7.85546875" style="49"/>
    <col min="11009" max="11017" width="9.7109375" style="49" customWidth="1"/>
    <col min="11018" max="11018" width="11.140625" style="49" customWidth="1"/>
    <col min="11019" max="11019" width="8.7109375" style="49" customWidth="1"/>
    <col min="11020" max="11028" width="9.7109375" style="49" customWidth="1"/>
    <col min="11029" max="11029" width="10.7109375" style="49" customWidth="1"/>
    <col min="11030" max="11264" width="7.85546875" style="49"/>
    <col min="11265" max="11273" width="9.7109375" style="49" customWidth="1"/>
    <col min="11274" max="11274" width="11.140625" style="49" customWidth="1"/>
    <col min="11275" max="11275" width="8.7109375" style="49" customWidth="1"/>
    <col min="11276" max="11284" width="9.7109375" style="49" customWidth="1"/>
    <col min="11285" max="11285" width="10.7109375" style="49" customWidth="1"/>
    <col min="11286" max="11520" width="7.85546875" style="49"/>
    <col min="11521" max="11529" width="9.7109375" style="49" customWidth="1"/>
    <col min="11530" max="11530" width="11.140625" style="49" customWidth="1"/>
    <col min="11531" max="11531" width="8.7109375" style="49" customWidth="1"/>
    <col min="11532" max="11540" width="9.7109375" style="49" customWidth="1"/>
    <col min="11541" max="11541" width="10.7109375" style="49" customWidth="1"/>
    <col min="11542" max="11776" width="7.85546875" style="49"/>
    <col min="11777" max="11785" width="9.7109375" style="49" customWidth="1"/>
    <col min="11786" max="11786" width="11.140625" style="49" customWidth="1"/>
    <col min="11787" max="11787" width="8.7109375" style="49" customWidth="1"/>
    <col min="11788" max="11796" width="9.7109375" style="49" customWidth="1"/>
    <col min="11797" max="11797" width="10.7109375" style="49" customWidth="1"/>
    <col min="11798" max="12032" width="7.85546875" style="49"/>
    <col min="12033" max="12041" width="9.7109375" style="49" customWidth="1"/>
    <col min="12042" max="12042" width="11.140625" style="49" customWidth="1"/>
    <col min="12043" max="12043" width="8.7109375" style="49" customWidth="1"/>
    <col min="12044" max="12052" width="9.7109375" style="49" customWidth="1"/>
    <col min="12053" max="12053" width="10.7109375" style="49" customWidth="1"/>
    <col min="12054" max="12288" width="7.85546875" style="49"/>
    <col min="12289" max="12297" width="9.7109375" style="49" customWidth="1"/>
    <col min="12298" max="12298" width="11.140625" style="49" customWidth="1"/>
    <col min="12299" max="12299" width="8.7109375" style="49" customWidth="1"/>
    <col min="12300" max="12308" width="9.7109375" style="49" customWidth="1"/>
    <col min="12309" max="12309" width="10.7109375" style="49" customWidth="1"/>
    <col min="12310" max="12544" width="7.85546875" style="49"/>
    <col min="12545" max="12553" width="9.7109375" style="49" customWidth="1"/>
    <col min="12554" max="12554" width="11.140625" style="49" customWidth="1"/>
    <col min="12555" max="12555" width="8.7109375" style="49" customWidth="1"/>
    <col min="12556" max="12564" width="9.7109375" style="49" customWidth="1"/>
    <col min="12565" max="12565" width="10.7109375" style="49" customWidth="1"/>
    <col min="12566" max="12800" width="7.85546875" style="49"/>
    <col min="12801" max="12809" width="9.7109375" style="49" customWidth="1"/>
    <col min="12810" max="12810" width="11.140625" style="49" customWidth="1"/>
    <col min="12811" max="12811" width="8.7109375" style="49" customWidth="1"/>
    <col min="12812" max="12820" width="9.7109375" style="49" customWidth="1"/>
    <col min="12821" max="12821" width="10.7109375" style="49" customWidth="1"/>
    <col min="12822" max="13056" width="7.85546875" style="49"/>
    <col min="13057" max="13065" width="9.7109375" style="49" customWidth="1"/>
    <col min="13066" max="13066" width="11.140625" style="49" customWidth="1"/>
    <col min="13067" max="13067" width="8.7109375" style="49" customWidth="1"/>
    <col min="13068" max="13076" width="9.7109375" style="49" customWidth="1"/>
    <col min="13077" max="13077" width="10.7109375" style="49" customWidth="1"/>
    <col min="13078" max="13312" width="7.85546875" style="49"/>
    <col min="13313" max="13321" width="9.7109375" style="49" customWidth="1"/>
    <col min="13322" max="13322" width="11.140625" style="49" customWidth="1"/>
    <col min="13323" max="13323" width="8.7109375" style="49" customWidth="1"/>
    <col min="13324" max="13332" width="9.7109375" style="49" customWidth="1"/>
    <col min="13333" max="13333" width="10.7109375" style="49" customWidth="1"/>
    <col min="13334" max="13568" width="7.85546875" style="49"/>
    <col min="13569" max="13577" width="9.7109375" style="49" customWidth="1"/>
    <col min="13578" max="13578" width="11.140625" style="49" customWidth="1"/>
    <col min="13579" max="13579" width="8.7109375" style="49" customWidth="1"/>
    <col min="13580" max="13588" width="9.7109375" style="49" customWidth="1"/>
    <col min="13589" max="13589" width="10.7109375" style="49" customWidth="1"/>
    <col min="13590" max="13824" width="7.85546875" style="49"/>
    <col min="13825" max="13833" width="9.7109375" style="49" customWidth="1"/>
    <col min="13834" max="13834" width="11.140625" style="49" customWidth="1"/>
    <col min="13835" max="13835" width="8.7109375" style="49" customWidth="1"/>
    <col min="13836" max="13844" width="9.7109375" style="49" customWidth="1"/>
    <col min="13845" max="13845" width="10.7109375" style="49" customWidth="1"/>
    <col min="13846" max="14080" width="7.85546875" style="49"/>
    <col min="14081" max="14089" width="9.7109375" style="49" customWidth="1"/>
    <col min="14090" max="14090" width="11.140625" style="49" customWidth="1"/>
    <col min="14091" max="14091" width="8.7109375" style="49" customWidth="1"/>
    <col min="14092" max="14100" width="9.7109375" style="49" customWidth="1"/>
    <col min="14101" max="14101" width="10.7109375" style="49" customWidth="1"/>
    <col min="14102" max="14336" width="7.85546875" style="49"/>
    <col min="14337" max="14345" width="9.7109375" style="49" customWidth="1"/>
    <col min="14346" max="14346" width="11.140625" style="49" customWidth="1"/>
    <col min="14347" max="14347" width="8.7109375" style="49" customWidth="1"/>
    <col min="14348" max="14356" width="9.7109375" style="49" customWidth="1"/>
    <col min="14357" max="14357" width="10.7109375" style="49" customWidth="1"/>
    <col min="14358" max="14592" width="7.85546875" style="49"/>
    <col min="14593" max="14601" width="9.7109375" style="49" customWidth="1"/>
    <col min="14602" max="14602" width="11.140625" style="49" customWidth="1"/>
    <col min="14603" max="14603" width="8.7109375" style="49" customWidth="1"/>
    <col min="14604" max="14612" width="9.7109375" style="49" customWidth="1"/>
    <col min="14613" max="14613" width="10.7109375" style="49" customWidth="1"/>
    <col min="14614" max="14848" width="7.85546875" style="49"/>
    <col min="14849" max="14857" width="9.7109375" style="49" customWidth="1"/>
    <col min="14858" max="14858" width="11.140625" style="49" customWidth="1"/>
    <col min="14859" max="14859" width="8.7109375" style="49" customWidth="1"/>
    <col min="14860" max="14868" width="9.7109375" style="49" customWidth="1"/>
    <col min="14869" max="14869" width="10.7109375" style="49" customWidth="1"/>
    <col min="14870" max="15104" width="7.85546875" style="49"/>
    <col min="15105" max="15113" width="9.7109375" style="49" customWidth="1"/>
    <col min="15114" max="15114" width="11.140625" style="49" customWidth="1"/>
    <col min="15115" max="15115" width="8.7109375" style="49" customWidth="1"/>
    <col min="15116" max="15124" width="9.7109375" style="49" customWidth="1"/>
    <col min="15125" max="15125" width="10.7109375" style="49" customWidth="1"/>
    <col min="15126" max="15360" width="7.85546875" style="49"/>
    <col min="15361" max="15369" width="9.7109375" style="49" customWidth="1"/>
    <col min="15370" max="15370" width="11.140625" style="49" customWidth="1"/>
    <col min="15371" max="15371" width="8.7109375" style="49" customWidth="1"/>
    <col min="15372" max="15380" width="9.7109375" style="49" customWidth="1"/>
    <col min="15381" max="15381" width="10.7109375" style="49" customWidth="1"/>
    <col min="15382" max="15616" width="7.85546875" style="49"/>
    <col min="15617" max="15625" width="9.7109375" style="49" customWidth="1"/>
    <col min="15626" max="15626" width="11.140625" style="49" customWidth="1"/>
    <col min="15627" max="15627" width="8.7109375" style="49" customWidth="1"/>
    <col min="15628" max="15636" width="9.7109375" style="49" customWidth="1"/>
    <col min="15637" max="15637" width="10.7109375" style="49" customWidth="1"/>
    <col min="15638" max="15872" width="7.85546875" style="49"/>
    <col min="15873" max="15881" width="9.7109375" style="49" customWidth="1"/>
    <col min="15882" max="15882" width="11.140625" style="49" customWidth="1"/>
    <col min="15883" max="15883" width="8.7109375" style="49" customWidth="1"/>
    <col min="15884" max="15892" width="9.7109375" style="49" customWidth="1"/>
    <col min="15893" max="15893" width="10.7109375" style="49" customWidth="1"/>
    <col min="15894" max="16128" width="7.85546875" style="49"/>
    <col min="16129" max="16137" width="9.7109375" style="49" customWidth="1"/>
    <col min="16138" max="16138" width="11.140625" style="49" customWidth="1"/>
    <col min="16139" max="16139" width="8.7109375" style="49" customWidth="1"/>
    <col min="16140" max="16148" width="9.7109375" style="49" customWidth="1"/>
    <col min="16149" max="16149" width="10.7109375" style="49" customWidth="1"/>
    <col min="16150" max="16384" width="7.85546875" style="49"/>
  </cols>
  <sheetData>
    <row r="1" spans="1:22" s="48" customFormat="1" x14ac:dyDescent="0.2">
      <c r="A1" s="48" t="s">
        <v>0</v>
      </c>
      <c r="L1" s="48" t="s">
        <v>0</v>
      </c>
    </row>
    <row r="2" spans="1:22" s="48" customFormat="1" x14ac:dyDescent="0.2"/>
    <row r="3" spans="1:22" s="48" customFormat="1" x14ac:dyDescent="0.2">
      <c r="A3" s="48" t="s">
        <v>51</v>
      </c>
      <c r="L3" s="48" t="s">
        <v>39</v>
      </c>
    </row>
    <row r="4" spans="1:22" s="48" customFormat="1" x14ac:dyDescent="0.2">
      <c r="A4" s="48" t="s">
        <v>52</v>
      </c>
      <c r="D4" s="49" t="s">
        <v>1</v>
      </c>
      <c r="L4" s="48" t="s">
        <v>40</v>
      </c>
      <c r="O4" s="49" t="s">
        <v>2</v>
      </c>
    </row>
    <row r="6" spans="1:22" x14ac:dyDescent="0.2">
      <c r="A6" s="50" t="s">
        <v>3</v>
      </c>
      <c r="B6" s="50"/>
      <c r="D6" s="50"/>
      <c r="L6" s="50" t="s">
        <v>3</v>
      </c>
      <c r="M6" s="50"/>
      <c r="O6" s="50"/>
    </row>
    <row r="7" spans="1:22" x14ac:dyDescent="0.2">
      <c r="A7" s="50"/>
      <c r="B7" s="50"/>
      <c r="C7" s="51" t="s">
        <v>12</v>
      </c>
      <c r="D7" s="51" t="s">
        <v>13</v>
      </c>
      <c r="L7" s="50"/>
      <c r="M7" s="50"/>
      <c r="N7" s="51" t="s">
        <v>12</v>
      </c>
      <c r="O7" s="51" t="s">
        <v>13</v>
      </c>
    </row>
    <row r="8" spans="1:22" x14ac:dyDescent="0.2">
      <c r="A8" s="50" t="s">
        <v>6</v>
      </c>
      <c r="B8" s="50">
        <v>1</v>
      </c>
      <c r="C8" s="52">
        <v>236.64599999999999</v>
      </c>
      <c r="D8" s="53">
        <v>340.63</v>
      </c>
      <c r="L8" s="50" t="s">
        <v>6</v>
      </c>
      <c r="M8" s="50">
        <v>1</v>
      </c>
      <c r="N8" s="52">
        <v>340.63</v>
      </c>
      <c r="O8" s="53">
        <v>236.64599999999999</v>
      </c>
    </row>
    <row r="9" spans="1:22" x14ac:dyDescent="0.2">
      <c r="A9" s="50"/>
      <c r="B9" s="50">
        <v>2</v>
      </c>
      <c r="C9" s="54">
        <v>264.21499999999997</v>
      </c>
      <c r="D9" s="55">
        <v>307.80799999999999</v>
      </c>
      <c r="L9" s="50"/>
      <c r="M9" s="50">
        <v>2</v>
      </c>
      <c r="N9" s="54">
        <v>307.80799999999999</v>
      </c>
      <c r="O9" s="55">
        <v>264.21499999999997</v>
      </c>
    </row>
    <row r="10" spans="1:22" x14ac:dyDescent="0.2">
      <c r="F10" s="50" t="s">
        <v>7</v>
      </c>
      <c r="G10" s="50"/>
      <c r="H10" s="50"/>
      <c r="I10" s="50" t="s">
        <v>8</v>
      </c>
      <c r="Q10" s="50" t="s">
        <v>7</v>
      </c>
      <c r="R10" s="50"/>
      <c r="S10" s="50"/>
      <c r="T10" s="50" t="s">
        <v>8</v>
      </c>
    </row>
    <row r="11" spans="1:22" x14ac:dyDescent="0.2">
      <c r="A11" s="50" t="s">
        <v>9</v>
      </c>
      <c r="B11" s="50"/>
      <c r="C11" s="50"/>
      <c r="D11" s="50"/>
      <c r="F11" s="48" t="s">
        <v>10</v>
      </c>
      <c r="I11" s="48" t="s">
        <v>44</v>
      </c>
      <c r="L11" s="50" t="s">
        <v>9</v>
      </c>
      <c r="M11" s="50"/>
      <c r="N11" s="50"/>
      <c r="O11" s="50"/>
      <c r="Q11" s="48" t="s">
        <v>10</v>
      </c>
      <c r="T11" s="48" t="s">
        <v>44</v>
      </c>
      <c r="V11" s="50"/>
    </row>
    <row r="12" spans="1:22" x14ac:dyDescent="0.2">
      <c r="A12" s="50"/>
      <c r="B12" s="50"/>
      <c r="C12" s="51" t="s">
        <v>4</v>
      </c>
      <c r="D12" s="51" t="s">
        <v>5</v>
      </c>
      <c r="F12" s="51" t="s">
        <v>14</v>
      </c>
      <c r="G12" s="51" t="s">
        <v>15</v>
      </c>
      <c r="H12" s="51"/>
      <c r="I12" s="56" t="s">
        <v>16</v>
      </c>
      <c r="J12" s="56" t="s">
        <v>17</v>
      </c>
      <c r="L12" s="50"/>
      <c r="M12" s="50"/>
      <c r="N12" s="51" t="s">
        <v>4</v>
      </c>
      <c r="O12" s="51" t="s">
        <v>5</v>
      </c>
      <c r="Q12" s="51" t="s">
        <v>41</v>
      </c>
      <c r="R12" s="51" t="s">
        <v>42</v>
      </c>
      <c r="S12" s="51"/>
      <c r="T12" s="56" t="s">
        <v>16</v>
      </c>
      <c r="U12" s="56" t="s">
        <v>17</v>
      </c>
      <c r="V12" s="50"/>
    </row>
    <row r="13" spans="1:22" x14ac:dyDescent="0.2">
      <c r="A13" s="50" t="s">
        <v>6</v>
      </c>
      <c r="B13" s="50">
        <v>1</v>
      </c>
      <c r="C13" s="52">
        <v>32.656999999999996</v>
      </c>
      <c r="D13" s="53">
        <v>28.667999999999999</v>
      </c>
      <c r="F13" s="52">
        <f>$J$43+$J$41*C13+$J$42*D13</f>
        <v>236.64600000000004</v>
      </c>
      <c r="G13" s="53">
        <f>$J$44-$J$42*C13+$J$41*D13</f>
        <v>340.63000000000005</v>
      </c>
      <c r="H13" s="50"/>
      <c r="I13" s="52">
        <f>C8-F13</f>
        <v>0</v>
      </c>
      <c r="J13" s="53">
        <f>D8-G13</f>
        <v>0</v>
      </c>
      <c r="L13" s="50" t="s">
        <v>6</v>
      </c>
      <c r="M13" s="50">
        <v>1</v>
      </c>
      <c r="N13" s="52">
        <v>28.667999999999999</v>
      </c>
      <c r="O13" s="53">
        <v>32.656999999999996</v>
      </c>
      <c r="Q13" s="52">
        <f>$U$43+$U$41*N13-$U$42*O13</f>
        <v>340.63000000000011</v>
      </c>
      <c r="R13" s="53">
        <f>$U$44+$U$42*N13+$U$41*O13</f>
        <v>236.64599999999999</v>
      </c>
      <c r="S13" s="50"/>
      <c r="T13" s="52">
        <f>N8-Q13</f>
        <v>0</v>
      </c>
      <c r="U13" s="53">
        <f>O8-R13</f>
        <v>0</v>
      </c>
      <c r="V13" s="57"/>
    </row>
    <row r="14" spans="1:22" x14ac:dyDescent="0.2">
      <c r="A14" s="50"/>
      <c r="B14" s="50">
        <v>2</v>
      </c>
      <c r="C14" s="58">
        <v>-9.6159999999999997</v>
      </c>
      <c r="D14" s="59">
        <v>21.61</v>
      </c>
      <c r="F14" s="60">
        <f>$J$43+$J$41*C14+$J$42*D14</f>
        <v>264.21500000000003</v>
      </c>
      <c r="G14" s="61">
        <f>$J$44-$J$42*C14+$J$41*D14</f>
        <v>307.80799999999999</v>
      </c>
      <c r="H14" s="50"/>
      <c r="I14" s="54">
        <f>C9-F14</f>
        <v>0</v>
      </c>
      <c r="J14" s="55">
        <f>D9-G14</f>
        <v>0</v>
      </c>
      <c r="L14" s="50"/>
      <c r="M14" s="50">
        <v>2</v>
      </c>
      <c r="N14" s="58">
        <v>21.61</v>
      </c>
      <c r="O14" s="59">
        <v>-9.6159999999999997</v>
      </c>
      <c r="Q14" s="52">
        <f>$U$43+$U$41*N14-$U$42*O14</f>
        <v>307.80800000000005</v>
      </c>
      <c r="R14" s="53">
        <f>$U$44+$U$42*N14+$U$41*O14</f>
        <v>264.21500000000003</v>
      </c>
      <c r="S14" s="50"/>
      <c r="T14" s="54">
        <f>N9-Q14</f>
        <v>0</v>
      </c>
      <c r="U14" s="55">
        <f>O9-R14</f>
        <v>0</v>
      </c>
      <c r="V14" s="57"/>
    </row>
    <row r="15" spans="1:22" x14ac:dyDescent="0.2">
      <c r="A15" s="50"/>
      <c r="B15" s="50">
        <v>5</v>
      </c>
      <c r="C15" s="60">
        <v>0</v>
      </c>
      <c r="D15" s="61">
        <v>0</v>
      </c>
      <c r="F15" s="62">
        <f>$J$43+$J$41*C15+$J$42*D15</f>
        <v>277.93944163518262</v>
      </c>
      <c r="G15" s="63">
        <f>$J$44-$J$42*C15+$J$41*D15</f>
        <v>327.07598034061652</v>
      </c>
      <c r="H15" s="50"/>
      <c r="L15" s="50"/>
      <c r="M15" s="50">
        <v>5</v>
      </c>
      <c r="N15" s="60">
        <v>0</v>
      </c>
      <c r="O15" s="61">
        <v>0</v>
      </c>
      <c r="Q15" s="52">
        <f>$U$43+$U$41*N15-$U$42*O15</f>
        <v>327.07598034061658</v>
      </c>
      <c r="R15" s="53">
        <f>$U$44+$U$41*O10+$U$42*N10</f>
        <v>277.93944163518262</v>
      </c>
      <c r="S15" s="50"/>
      <c r="V15" s="57"/>
    </row>
    <row r="16" spans="1:22" x14ac:dyDescent="0.2">
      <c r="A16" s="50"/>
      <c r="B16" s="50">
        <v>6</v>
      </c>
      <c r="C16" s="54"/>
      <c r="D16" s="55"/>
      <c r="F16" s="54"/>
      <c r="G16" s="55"/>
      <c r="H16" s="50"/>
      <c r="I16" s="49" t="s">
        <v>18</v>
      </c>
      <c r="J16" s="64">
        <f>SQRT(SUM(I13*I13+J13*J13+I14*I14+J14*J14)/4)</f>
        <v>0</v>
      </c>
      <c r="L16" s="50"/>
      <c r="M16" s="50">
        <v>6</v>
      </c>
      <c r="N16" s="54"/>
      <c r="O16" s="55"/>
      <c r="Q16" s="54"/>
      <c r="R16" s="55"/>
      <c r="S16" s="50"/>
      <c r="T16" s="49" t="s">
        <v>18</v>
      </c>
      <c r="U16" s="64">
        <f>SQRT(SUM(T13*T13+U13*U13+T14*T14+U14*U14)/4)</f>
        <v>0</v>
      </c>
    </row>
    <row r="17" spans="1:21" x14ac:dyDescent="0.2">
      <c r="I17" s="49" t="s">
        <v>19</v>
      </c>
      <c r="J17" s="64">
        <f>SQRT(SUM(I13*I13+J13*J13+I14*I14+J14*J14)/4)</f>
        <v>0</v>
      </c>
      <c r="T17" s="49" t="s">
        <v>19</v>
      </c>
      <c r="U17" s="64">
        <f>SQRT(SUM(T13*T13+U13*U13+T14*T14+U14*U14)/4)</f>
        <v>0</v>
      </c>
    </row>
    <row r="18" spans="1:21" x14ac:dyDescent="0.2">
      <c r="A18" s="48" t="s">
        <v>20</v>
      </c>
      <c r="J18" s="64"/>
      <c r="L18" s="48" t="s">
        <v>20</v>
      </c>
      <c r="U18" s="64"/>
    </row>
    <row r="19" spans="1:21" x14ac:dyDescent="0.2">
      <c r="J19" s="64"/>
      <c r="U19" s="64"/>
    </row>
    <row r="20" spans="1:21" x14ac:dyDescent="0.2">
      <c r="A20" s="49" t="s">
        <v>45</v>
      </c>
      <c r="H20" s="49" t="s">
        <v>46</v>
      </c>
      <c r="L20" s="49" t="s">
        <v>45</v>
      </c>
      <c r="S20" s="49" t="s">
        <v>46</v>
      </c>
    </row>
    <row r="21" spans="1:21" x14ac:dyDescent="0.2">
      <c r="C21" s="65" t="s">
        <v>23</v>
      </c>
      <c r="D21" s="65" t="s">
        <v>24</v>
      </c>
      <c r="E21" s="65" t="s">
        <v>25</v>
      </c>
      <c r="F21" s="65" t="s">
        <v>26</v>
      </c>
      <c r="H21" s="49" t="s">
        <v>27</v>
      </c>
      <c r="N21" s="65" t="s">
        <v>23</v>
      </c>
      <c r="O21" s="65" t="s">
        <v>24</v>
      </c>
      <c r="P21" s="65" t="s">
        <v>25</v>
      </c>
      <c r="Q21" s="65" t="s">
        <v>26</v>
      </c>
      <c r="S21" s="49" t="s">
        <v>27</v>
      </c>
    </row>
    <row r="22" spans="1:21" x14ac:dyDescent="0.2">
      <c r="A22" s="49" t="s">
        <v>6</v>
      </c>
      <c r="L22" s="49" t="s">
        <v>6</v>
      </c>
    </row>
    <row r="23" spans="1:21" x14ac:dyDescent="0.2">
      <c r="A23" s="49">
        <v>1</v>
      </c>
      <c r="B23" s="49">
        <v>1</v>
      </c>
      <c r="C23" s="66">
        <f>C13</f>
        <v>32.656999999999996</v>
      </c>
      <c r="D23" s="67">
        <f>D13</f>
        <v>28.667999999999999</v>
      </c>
      <c r="E23" s="68">
        <v>1</v>
      </c>
      <c r="F23" s="69">
        <v>0</v>
      </c>
      <c r="H23" s="70">
        <f>C8</f>
        <v>236.64599999999999</v>
      </c>
      <c r="L23" s="49">
        <v>1</v>
      </c>
      <c r="M23" s="49">
        <v>1</v>
      </c>
      <c r="N23" s="52">
        <f>N13</f>
        <v>28.667999999999999</v>
      </c>
      <c r="O23" s="67">
        <f>-O13</f>
        <v>-32.656999999999996</v>
      </c>
      <c r="P23" s="68">
        <v>1</v>
      </c>
      <c r="Q23" s="69">
        <v>0</v>
      </c>
      <c r="S23" s="70">
        <f>N8</f>
        <v>340.63</v>
      </c>
    </row>
    <row r="24" spans="1:21" x14ac:dyDescent="0.2">
      <c r="B24" s="49">
        <v>2</v>
      </c>
      <c r="C24" s="71">
        <f>D13</f>
        <v>28.667999999999999</v>
      </c>
      <c r="D24" s="57">
        <f>-C13</f>
        <v>-32.656999999999996</v>
      </c>
      <c r="E24" s="50">
        <v>0</v>
      </c>
      <c r="F24" s="72">
        <v>1</v>
      </c>
      <c r="H24" s="73">
        <f>D8</f>
        <v>340.63</v>
      </c>
      <c r="M24" s="49">
        <v>2</v>
      </c>
      <c r="N24" s="60">
        <f>O13</f>
        <v>32.656999999999996</v>
      </c>
      <c r="O24" s="57">
        <f>N13</f>
        <v>28.667999999999999</v>
      </c>
      <c r="P24" s="50">
        <v>0</v>
      </c>
      <c r="Q24" s="72">
        <v>1</v>
      </c>
      <c r="S24" s="73">
        <f>O8</f>
        <v>236.64599999999999</v>
      </c>
    </row>
    <row r="25" spans="1:21" x14ac:dyDescent="0.2">
      <c r="A25" s="49">
        <v>2</v>
      </c>
      <c r="B25" s="49">
        <v>1</v>
      </c>
      <c r="C25" s="71">
        <f>C14</f>
        <v>-9.6159999999999997</v>
      </c>
      <c r="D25" s="57">
        <f>D14</f>
        <v>21.61</v>
      </c>
      <c r="E25" s="50">
        <v>1</v>
      </c>
      <c r="F25" s="72">
        <v>0</v>
      </c>
      <c r="H25" s="73">
        <f>C9</f>
        <v>264.21499999999997</v>
      </c>
      <c r="L25" s="49">
        <v>2</v>
      </c>
      <c r="M25" s="49">
        <v>1</v>
      </c>
      <c r="N25" s="71">
        <f>N14</f>
        <v>21.61</v>
      </c>
      <c r="O25" s="57">
        <f>-O14</f>
        <v>9.6159999999999997</v>
      </c>
      <c r="P25" s="50">
        <v>1</v>
      </c>
      <c r="Q25" s="72">
        <v>0</v>
      </c>
      <c r="S25" s="73">
        <f>N9</f>
        <v>307.80799999999999</v>
      </c>
    </row>
    <row r="26" spans="1:21" x14ac:dyDescent="0.2">
      <c r="B26" s="49">
        <v>2</v>
      </c>
      <c r="C26" s="74">
        <f>D14</f>
        <v>21.61</v>
      </c>
      <c r="D26" s="75">
        <f>-C14</f>
        <v>9.6159999999999997</v>
      </c>
      <c r="E26" s="76">
        <v>0</v>
      </c>
      <c r="F26" s="77">
        <v>1</v>
      </c>
      <c r="H26" s="78">
        <f>D9</f>
        <v>307.80799999999999</v>
      </c>
      <c r="M26" s="49">
        <v>2</v>
      </c>
      <c r="N26" s="74">
        <f>O14</f>
        <v>-9.6159999999999997</v>
      </c>
      <c r="O26" s="75">
        <f>N14</f>
        <v>21.61</v>
      </c>
      <c r="P26" s="76">
        <v>0</v>
      </c>
      <c r="Q26" s="77">
        <v>1</v>
      </c>
      <c r="S26" s="78">
        <f>O9</f>
        <v>264.21499999999997</v>
      </c>
    </row>
    <row r="29" spans="1:21" x14ac:dyDescent="0.2">
      <c r="A29" s="49" t="s">
        <v>28</v>
      </c>
      <c r="C29" s="52">
        <f t="array" ref="C29:F32">TRANSPOSE(C23:F26)</f>
        <v>32.656999999999996</v>
      </c>
      <c r="D29" s="67">
        <v>28.667999999999999</v>
      </c>
      <c r="E29" s="67">
        <v>-9.6159999999999997</v>
      </c>
      <c r="F29" s="53">
        <v>21.61</v>
      </c>
      <c r="G29" s="57"/>
      <c r="H29" s="57"/>
      <c r="I29" s="57"/>
      <c r="J29" s="57"/>
      <c r="L29" s="49" t="s">
        <v>28</v>
      </c>
      <c r="N29" s="52">
        <f t="array" ref="N29:Q32">TRANSPOSE(N23:Q26)</f>
        <v>28.667999999999999</v>
      </c>
      <c r="O29" s="67">
        <v>32.656999999999996</v>
      </c>
      <c r="P29" s="67">
        <v>21.61</v>
      </c>
      <c r="Q29" s="53">
        <v>-9.6159999999999997</v>
      </c>
      <c r="R29" s="57"/>
      <c r="S29" s="57"/>
      <c r="T29" s="57"/>
      <c r="U29" s="57"/>
    </row>
    <row r="30" spans="1:21" x14ac:dyDescent="0.2">
      <c r="A30" s="48" t="s">
        <v>47</v>
      </c>
      <c r="C30" s="60">
        <v>28.667999999999999</v>
      </c>
      <c r="D30" s="57">
        <v>-32.656999999999996</v>
      </c>
      <c r="E30" s="57">
        <v>21.61</v>
      </c>
      <c r="F30" s="61">
        <v>9.6159999999999997</v>
      </c>
      <c r="G30" s="57"/>
      <c r="H30" s="57"/>
      <c r="I30" s="57"/>
      <c r="J30" s="57"/>
      <c r="L30" s="48" t="s">
        <v>47</v>
      </c>
      <c r="N30" s="60">
        <v>-32.656999999999996</v>
      </c>
      <c r="O30" s="57">
        <v>28.667999999999999</v>
      </c>
      <c r="P30" s="57">
        <v>9.6159999999999997</v>
      </c>
      <c r="Q30" s="61">
        <v>21.61</v>
      </c>
      <c r="R30" s="57"/>
      <c r="S30" s="57"/>
      <c r="T30" s="57"/>
      <c r="U30" s="57"/>
    </row>
    <row r="31" spans="1:21" x14ac:dyDescent="0.2">
      <c r="C31" s="71">
        <v>1</v>
      </c>
      <c r="D31" s="50">
        <v>0</v>
      </c>
      <c r="E31" s="50">
        <v>1</v>
      </c>
      <c r="F31" s="72">
        <v>0</v>
      </c>
      <c r="G31" s="50"/>
      <c r="H31" s="50"/>
      <c r="I31" s="50"/>
      <c r="J31" s="50"/>
      <c r="N31" s="71">
        <v>1</v>
      </c>
      <c r="O31" s="50">
        <v>0</v>
      </c>
      <c r="P31" s="50">
        <v>1</v>
      </c>
      <c r="Q31" s="72">
        <v>0</v>
      </c>
      <c r="R31" s="50"/>
      <c r="S31" s="50"/>
      <c r="T31" s="50"/>
      <c r="U31" s="50"/>
    </row>
    <row r="32" spans="1:21" x14ac:dyDescent="0.2">
      <c r="C32" s="74">
        <v>0</v>
      </c>
      <c r="D32" s="76">
        <v>1</v>
      </c>
      <c r="E32" s="76">
        <v>0</v>
      </c>
      <c r="F32" s="77">
        <v>1</v>
      </c>
      <c r="G32" s="50"/>
      <c r="H32" s="50"/>
      <c r="I32" s="50"/>
      <c r="J32" s="50"/>
      <c r="N32" s="74">
        <v>0</v>
      </c>
      <c r="O32" s="76">
        <v>1</v>
      </c>
      <c r="P32" s="76">
        <v>0</v>
      </c>
      <c r="Q32" s="77">
        <v>1</v>
      </c>
      <c r="R32" s="50"/>
      <c r="S32" s="50"/>
      <c r="T32" s="50"/>
      <c r="U32" s="50"/>
    </row>
    <row r="35" spans="1:21" x14ac:dyDescent="0.2">
      <c r="A35" s="48" t="s">
        <v>48</v>
      </c>
      <c r="C35" s="79">
        <f t="array" ref="C35:F38">MMULT(C29:F32,C23:F26)</f>
        <v>2447.7934289999998</v>
      </c>
      <c r="D35" s="80">
        <v>0</v>
      </c>
      <c r="E35" s="80">
        <v>23.040999999999997</v>
      </c>
      <c r="F35" s="81">
        <v>50.277999999999999</v>
      </c>
      <c r="H35" s="48" t="s">
        <v>49</v>
      </c>
      <c r="J35" s="82">
        <f t="array" ref="J35:J38">MMULT(C29:F32,H23:H26)</f>
        <v>21604.368702</v>
      </c>
      <c r="L35" s="48" t="s">
        <v>48</v>
      </c>
      <c r="N35" s="79">
        <f t="array" ref="N35:Q38">MMULT(N29:Q32,N23:Q26)</f>
        <v>2447.7934289999998</v>
      </c>
      <c r="O35" s="80">
        <v>0</v>
      </c>
      <c r="P35" s="80">
        <v>50.277999999999999</v>
      </c>
      <c r="Q35" s="81">
        <v>23.040999999999997</v>
      </c>
      <c r="S35" s="48" t="s">
        <v>49</v>
      </c>
      <c r="U35" s="82">
        <f t="array" ref="U35:U38">MMULT(N29:Q32,S23:S26)</f>
        <v>21604.368702</v>
      </c>
    </row>
    <row r="36" spans="1:21" x14ac:dyDescent="0.2">
      <c r="C36" s="83">
        <v>0</v>
      </c>
      <c r="D36" s="84">
        <v>2447.7934289999998</v>
      </c>
      <c r="E36" s="84">
        <v>50.277999999999999</v>
      </c>
      <c r="F36" s="85">
        <v>-23.040999999999997</v>
      </c>
      <c r="J36" s="86">
        <v>4329.7814959999996</v>
      </c>
      <c r="N36" s="83">
        <v>0</v>
      </c>
      <c r="O36" s="84">
        <v>2447.7934289999998</v>
      </c>
      <c r="P36" s="84">
        <v>-23.040999999999997</v>
      </c>
      <c r="Q36" s="85">
        <v>50.277999999999999</v>
      </c>
      <c r="U36" s="86">
        <v>4329.7814959999996</v>
      </c>
    </row>
    <row r="37" spans="1:21" x14ac:dyDescent="0.2">
      <c r="C37" s="83">
        <v>23.040999999999997</v>
      </c>
      <c r="D37" s="84">
        <v>50.277999999999999</v>
      </c>
      <c r="E37" s="84">
        <v>2</v>
      </c>
      <c r="F37" s="85">
        <v>0</v>
      </c>
      <c r="J37" s="86">
        <v>500.86099999999999</v>
      </c>
      <c r="N37" s="83">
        <v>50.277999999999999</v>
      </c>
      <c r="O37" s="84">
        <v>-23.040999999999997</v>
      </c>
      <c r="P37" s="84">
        <v>2</v>
      </c>
      <c r="Q37" s="85">
        <v>0</v>
      </c>
      <c r="U37" s="86">
        <v>648.43799999999999</v>
      </c>
    </row>
    <row r="38" spans="1:21" x14ac:dyDescent="0.2">
      <c r="C38" s="87">
        <v>50.277999999999999</v>
      </c>
      <c r="D38" s="88">
        <v>-23.040999999999997</v>
      </c>
      <c r="E38" s="88">
        <v>0</v>
      </c>
      <c r="F38" s="89">
        <v>2</v>
      </c>
      <c r="J38" s="90">
        <v>648.43799999999999</v>
      </c>
      <c r="N38" s="87">
        <v>23.040999999999997</v>
      </c>
      <c r="O38" s="88">
        <v>50.277999999999999</v>
      </c>
      <c r="P38" s="88">
        <v>0</v>
      </c>
      <c r="Q38" s="89">
        <v>2</v>
      </c>
      <c r="U38" s="90">
        <v>500.86099999999999</v>
      </c>
    </row>
    <row r="40" spans="1:21" ht="12.75" thickBot="1" x14ac:dyDescent="0.25"/>
    <row r="41" spans="1:21" x14ac:dyDescent="0.2">
      <c r="A41" s="49" t="s">
        <v>50</v>
      </c>
      <c r="C41" s="99">
        <f t="array" ref="C41:F44">MINVERSE(C35:F38)</f>
        <v>1.0888371962583094E-3</v>
      </c>
      <c r="D41" s="100">
        <v>9.071215009174343E-20</v>
      </c>
      <c r="E41" s="100">
        <v>-1.2543948919493854E-2</v>
      </c>
      <c r="F41" s="101">
        <v>-2.737227827673764E-2</v>
      </c>
      <c r="H41" s="49" t="s">
        <v>33</v>
      </c>
      <c r="I41" s="91" t="s">
        <v>23</v>
      </c>
      <c r="J41" s="92">
        <f t="array" ref="J41:J44">MMULT(C41:F44,J35:J38)</f>
        <v>-0.50835993656136225</v>
      </c>
      <c r="L41" s="49" t="s">
        <v>50</v>
      </c>
      <c r="N41" s="99">
        <f t="array" ref="N41:Q44">MINVERSE(N35:Q38)</f>
        <v>1.0888371962583094E-3</v>
      </c>
      <c r="O41" s="100">
        <v>9.071215009174343E-20</v>
      </c>
      <c r="P41" s="100">
        <v>-2.737227827673764E-2</v>
      </c>
      <c r="Q41" s="101">
        <v>-1.2543948919493854E-2</v>
      </c>
      <c r="S41" s="49" t="s">
        <v>33</v>
      </c>
      <c r="T41" s="91" t="s">
        <v>23</v>
      </c>
      <c r="U41" s="92">
        <f t="array" ref="U41:U44">MMULT(N41:Q44,U35:U38)</f>
        <v>-0.50835993656136313</v>
      </c>
    </row>
    <row r="42" spans="1:21" x14ac:dyDescent="0.2">
      <c r="C42" s="102">
        <v>-9.071215009174343E-20</v>
      </c>
      <c r="D42" s="103">
        <v>1.0888371962583094E-3</v>
      </c>
      <c r="E42" s="103">
        <v>-2.737227827673764E-2</v>
      </c>
      <c r="F42" s="104">
        <v>1.2543948919493854E-2</v>
      </c>
      <c r="H42" s="48" t="s">
        <v>34</v>
      </c>
      <c r="I42" s="91" t="s">
        <v>24</v>
      </c>
      <c r="J42" s="93">
        <v>-0.86130637599058879</v>
      </c>
      <c r="N42" s="102">
        <v>-9.071215009174343E-20</v>
      </c>
      <c r="O42" s="103">
        <v>1.0888371962583094E-3</v>
      </c>
      <c r="P42" s="103">
        <v>1.2543948919493854E-2</v>
      </c>
      <c r="Q42" s="104">
        <v>-2.737227827673764E-2</v>
      </c>
      <c r="S42" s="48" t="s">
        <v>34</v>
      </c>
      <c r="T42" s="91" t="s">
        <v>24</v>
      </c>
      <c r="U42" s="93">
        <v>-0.86130637599058879</v>
      </c>
    </row>
    <row r="43" spans="1:21" x14ac:dyDescent="0.2">
      <c r="C43" s="102">
        <v>-1.2543948919493848E-2</v>
      </c>
      <c r="D43" s="103">
        <v>-2.737227827673764E-2</v>
      </c>
      <c r="E43" s="103">
        <v>1.3326242671259365</v>
      </c>
      <c r="F43" s="104">
        <v>-9.8581556103479707E-17</v>
      </c>
      <c r="I43" s="91" t="s">
        <v>25</v>
      </c>
      <c r="J43" s="108">
        <v>277.93944163518262</v>
      </c>
      <c r="N43" s="102">
        <v>-2.737227827673764E-2</v>
      </c>
      <c r="O43" s="103">
        <v>1.2543948919493848E-2</v>
      </c>
      <c r="P43" s="103">
        <v>1.3326242671259365</v>
      </c>
      <c r="Q43" s="104">
        <v>9.8581556103479707E-17</v>
      </c>
      <c r="T43" s="91" t="s">
        <v>25</v>
      </c>
      <c r="U43" s="108">
        <v>327.07598034061658</v>
      </c>
    </row>
    <row r="44" spans="1:21" ht="12.75" thickBot="1" x14ac:dyDescent="0.25">
      <c r="C44" s="105">
        <v>-2.737227827673764E-2</v>
      </c>
      <c r="D44" s="106">
        <v>1.2543948919493848E-2</v>
      </c>
      <c r="E44" s="106">
        <v>9.8581556103479707E-17</v>
      </c>
      <c r="F44" s="107">
        <v>1.3326242671259365</v>
      </c>
      <c r="I44" s="91" t="s">
        <v>26</v>
      </c>
      <c r="J44" s="109">
        <v>327.07598034061652</v>
      </c>
      <c r="N44" s="105">
        <v>-1.2543948919493848E-2</v>
      </c>
      <c r="O44" s="106">
        <v>-2.737227827673764E-2</v>
      </c>
      <c r="P44" s="106">
        <v>-9.8581556103479707E-17</v>
      </c>
      <c r="Q44" s="107">
        <v>1.3326242671259365</v>
      </c>
      <c r="T44" s="91" t="s">
        <v>26</v>
      </c>
      <c r="U44" s="109">
        <v>277.93944163518262</v>
      </c>
    </row>
    <row r="46" spans="1:21" x14ac:dyDescent="0.2">
      <c r="G46" s="49" t="s">
        <v>35</v>
      </c>
      <c r="I46" s="49" t="s">
        <v>36</v>
      </c>
      <c r="J46" s="49">
        <f>SQRT(J41*J41+J42*J42)</f>
        <v>1.0001392395175353</v>
      </c>
      <c r="R46" s="49" t="s">
        <v>35</v>
      </c>
      <c r="T46" s="49" t="s">
        <v>36</v>
      </c>
      <c r="U46" s="49">
        <f>SQRT(U41*U41+U42*U42)</f>
        <v>1.0001392395175357</v>
      </c>
    </row>
    <row r="47" spans="1:21" x14ac:dyDescent="0.2">
      <c r="G47" s="49" t="s">
        <v>37</v>
      </c>
      <c r="I47" s="49" t="s">
        <v>38</v>
      </c>
      <c r="J47" s="94">
        <f>180*ATAN(J42/J41)/PI()</f>
        <v>59.450061226994258</v>
      </c>
      <c r="R47" s="49" t="s">
        <v>37</v>
      </c>
      <c r="T47" s="49" t="s">
        <v>38</v>
      </c>
      <c r="U47" s="94">
        <f>180*ATAN(U42/U41)/PI()</f>
        <v>59.450061226994222</v>
      </c>
    </row>
    <row r="48" spans="1:21" x14ac:dyDescent="0.2">
      <c r="U48" s="49">
        <f>IF(U41&lt;0,U47+180,U47)</f>
        <v>239.45006122699422</v>
      </c>
    </row>
  </sheetData>
  <printOptions gridLines="1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workbookViewId="0">
      <selection activeCell="K47" sqref="K47:K48"/>
    </sheetView>
  </sheetViews>
  <sheetFormatPr defaultColWidth="7.85546875" defaultRowHeight="10.5" x14ac:dyDescent="0.15"/>
  <cols>
    <col min="1" max="13" width="9.7109375" style="2" customWidth="1"/>
    <col min="14" max="247" width="7.85546875" style="2"/>
    <col min="248" max="256" width="9.7109375" style="2" customWidth="1"/>
    <col min="257" max="257" width="11.140625" style="2" customWidth="1"/>
    <col min="258" max="258" width="8.7109375" style="2" customWidth="1"/>
    <col min="259" max="267" width="9.7109375" style="2" customWidth="1"/>
    <col min="268" max="268" width="10.7109375" style="2" customWidth="1"/>
    <col min="269" max="503" width="7.85546875" style="2"/>
    <col min="504" max="512" width="9.7109375" style="2" customWidth="1"/>
    <col min="513" max="513" width="11.140625" style="2" customWidth="1"/>
    <col min="514" max="514" width="8.7109375" style="2" customWidth="1"/>
    <col min="515" max="523" width="9.7109375" style="2" customWidth="1"/>
    <col min="524" max="524" width="10.7109375" style="2" customWidth="1"/>
    <col min="525" max="759" width="7.85546875" style="2"/>
    <col min="760" max="768" width="9.7109375" style="2" customWidth="1"/>
    <col min="769" max="769" width="11.140625" style="2" customWidth="1"/>
    <col min="770" max="770" width="8.7109375" style="2" customWidth="1"/>
    <col min="771" max="779" width="9.7109375" style="2" customWidth="1"/>
    <col min="780" max="780" width="10.7109375" style="2" customWidth="1"/>
    <col min="781" max="1015" width="7.85546875" style="2"/>
    <col min="1016" max="1024" width="9.7109375" style="2" customWidth="1"/>
    <col min="1025" max="1025" width="11.140625" style="2" customWidth="1"/>
    <col min="1026" max="1026" width="8.7109375" style="2" customWidth="1"/>
    <col min="1027" max="1035" width="9.7109375" style="2" customWidth="1"/>
    <col min="1036" max="1036" width="10.7109375" style="2" customWidth="1"/>
    <col min="1037" max="1271" width="7.85546875" style="2"/>
    <col min="1272" max="1280" width="9.7109375" style="2" customWidth="1"/>
    <col min="1281" max="1281" width="11.140625" style="2" customWidth="1"/>
    <col min="1282" max="1282" width="8.7109375" style="2" customWidth="1"/>
    <col min="1283" max="1291" width="9.7109375" style="2" customWidth="1"/>
    <col min="1292" max="1292" width="10.7109375" style="2" customWidth="1"/>
    <col min="1293" max="1527" width="7.85546875" style="2"/>
    <col min="1528" max="1536" width="9.7109375" style="2" customWidth="1"/>
    <col min="1537" max="1537" width="11.140625" style="2" customWidth="1"/>
    <col min="1538" max="1538" width="8.7109375" style="2" customWidth="1"/>
    <col min="1539" max="1547" width="9.7109375" style="2" customWidth="1"/>
    <col min="1548" max="1548" width="10.7109375" style="2" customWidth="1"/>
    <col min="1549" max="1783" width="7.85546875" style="2"/>
    <col min="1784" max="1792" width="9.7109375" style="2" customWidth="1"/>
    <col min="1793" max="1793" width="11.140625" style="2" customWidth="1"/>
    <col min="1794" max="1794" width="8.7109375" style="2" customWidth="1"/>
    <col min="1795" max="1803" width="9.7109375" style="2" customWidth="1"/>
    <col min="1804" max="1804" width="10.7109375" style="2" customWidth="1"/>
    <col min="1805" max="2039" width="7.85546875" style="2"/>
    <col min="2040" max="2048" width="9.7109375" style="2" customWidth="1"/>
    <col min="2049" max="2049" width="11.140625" style="2" customWidth="1"/>
    <col min="2050" max="2050" width="8.7109375" style="2" customWidth="1"/>
    <col min="2051" max="2059" width="9.7109375" style="2" customWidth="1"/>
    <col min="2060" max="2060" width="10.7109375" style="2" customWidth="1"/>
    <col min="2061" max="2295" width="7.85546875" style="2"/>
    <col min="2296" max="2304" width="9.7109375" style="2" customWidth="1"/>
    <col min="2305" max="2305" width="11.140625" style="2" customWidth="1"/>
    <col min="2306" max="2306" width="8.7109375" style="2" customWidth="1"/>
    <col min="2307" max="2315" width="9.7109375" style="2" customWidth="1"/>
    <col min="2316" max="2316" width="10.7109375" style="2" customWidth="1"/>
    <col min="2317" max="2551" width="7.85546875" style="2"/>
    <col min="2552" max="2560" width="9.7109375" style="2" customWidth="1"/>
    <col min="2561" max="2561" width="11.140625" style="2" customWidth="1"/>
    <col min="2562" max="2562" width="8.7109375" style="2" customWidth="1"/>
    <col min="2563" max="2571" width="9.7109375" style="2" customWidth="1"/>
    <col min="2572" max="2572" width="10.7109375" style="2" customWidth="1"/>
    <col min="2573" max="2807" width="7.85546875" style="2"/>
    <col min="2808" max="2816" width="9.7109375" style="2" customWidth="1"/>
    <col min="2817" max="2817" width="11.140625" style="2" customWidth="1"/>
    <col min="2818" max="2818" width="8.7109375" style="2" customWidth="1"/>
    <col min="2819" max="2827" width="9.7109375" style="2" customWidth="1"/>
    <col min="2828" max="2828" width="10.7109375" style="2" customWidth="1"/>
    <col min="2829" max="3063" width="7.85546875" style="2"/>
    <col min="3064" max="3072" width="9.7109375" style="2" customWidth="1"/>
    <col min="3073" max="3073" width="11.140625" style="2" customWidth="1"/>
    <col min="3074" max="3074" width="8.7109375" style="2" customWidth="1"/>
    <col min="3075" max="3083" width="9.7109375" style="2" customWidth="1"/>
    <col min="3084" max="3084" width="10.7109375" style="2" customWidth="1"/>
    <col min="3085" max="3319" width="7.85546875" style="2"/>
    <col min="3320" max="3328" width="9.7109375" style="2" customWidth="1"/>
    <col min="3329" max="3329" width="11.140625" style="2" customWidth="1"/>
    <col min="3330" max="3330" width="8.7109375" style="2" customWidth="1"/>
    <col min="3331" max="3339" width="9.7109375" style="2" customWidth="1"/>
    <col min="3340" max="3340" width="10.7109375" style="2" customWidth="1"/>
    <col min="3341" max="3575" width="7.85546875" style="2"/>
    <col min="3576" max="3584" width="9.7109375" style="2" customWidth="1"/>
    <col min="3585" max="3585" width="11.140625" style="2" customWidth="1"/>
    <col min="3586" max="3586" width="8.7109375" style="2" customWidth="1"/>
    <col min="3587" max="3595" width="9.7109375" style="2" customWidth="1"/>
    <col min="3596" max="3596" width="10.7109375" style="2" customWidth="1"/>
    <col min="3597" max="3831" width="7.85546875" style="2"/>
    <col min="3832" max="3840" width="9.7109375" style="2" customWidth="1"/>
    <col min="3841" max="3841" width="11.140625" style="2" customWidth="1"/>
    <col min="3842" max="3842" width="8.7109375" style="2" customWidth="1"/>
    <col min="3843" max="3851" width="9.7109375" style="2" customWidth="1"/>
    <col min="3852" max="3852" width="10.7109375" style="2" customWidth="1"/>
    <col min="3853" max="4087" width="7.85546875" style="2"/>
    <col min="4088" max="4096" width="9.7109375" style="2" customWidth="1"/>
    <col min="4097" max="4097" width="11.140625" style="2" customWidth="1"/>
    <col min="4098" max="4098" width="8.7109375" style="2" customWidth="1"/>
    <col min="4099" max="4107" width="9.7109375" style="2" customWidth="1"/>
    <col min="4108" max="4108" width="10.7109375" style="2" customWidth="1"/>
    <col min="4109" max="4343" width="7.85546875" style="2"/>
    <col min="4344" max="4352" width="9.7109375" style="2" customWidth="1"/>
    <col min="4353" max="4353" width="11.140625" style="2" customWidth="1"/>
    <col min="4354" max="4354" width="8.7109375" style="2" customWidth="1"/>
    <col min="4355" max="4363" width="9.7109375" style="2" customWidth="1"/>
    <col min="4364" max="4364" width="10.7109375" style="2" customWidth="1"/>
    <col min="4365" max="4599" width="7.85546875" style="2"/>
    <col min="4600" max="4608" width="9.7109375" style="2" customWidth="1"/>
    <col min="4609" max="4609" width="11.140625" style="2" customWidth="1"/>
    <col min="4610" max="4610" width="8.7109375" style="2" customWidth="1"/>
    <col min="4611" max="4619" width="9.7109375" style="2" customWidth="1"/>
    <col min="4620" max="4620" width="10.7109375" style="2" customWidth="1"/>
    <col min="4621" max="4855" width="7.85546875" style="2"/>
    <col min="4856" max="4864" width="9.7109375" style="2" customWidth="1"/>
    <col min="4865" max="4865" width="11.140625" style="2" customWidth="1"/>
    <col min="4866" max="4866" width="8.7109375" style="2" customWidth="1"/>
    <col min="4867" max="4875" width="9.7109375" style="2" customWidth="1"/>
    <col min="4876" max="4876" width="10.7109375" style="2" customWidth="1"/>
    <col min="4877" max="5111" width="7.85546875" style="2"/>
    <col min="5112" max="5120" width="9.7109375" style="2" customWidth="1"/>
    <col min="5121" max="5121" width="11.140625" style="2" customWidth="1"/>
    <col min="5122" max="5122" width="8.7109375" style="2" customWidth="1"/>
    <col min="5123" max="5131" width="9.7109375" style="2" customWidth="1"/>
    <col min="5132" max="5132" width="10.7109375" style="2" customWidth="1"/>
    <col min="5133" max="5367" width="7.85546875" style="2"/>
    <col min="5368" max="5376" width="9.7109375" style="2" customWidth="1"/>
    <col min="5377" max="5377" width="11.140625" style="2" customWidth="1"/>
    <col min="5378" max="5378" width="8.7109375" style="2" customWidth="1"/>
    <col min="5379" max="5387" width="9.7109375" style="2" customWidth="1"/>
    <col min="5388" max="5388" width="10.7109375" style="2" customWidth="1"/>
    <col min="5389" max="5623" width="7.85546875" style="2"/>
    <col min="5624" max="5632" width="9.7109375" style="2" customWidth="1"/>
    <col min="5633" max="5633" width="11.140625" style="2" customWidth="1"/>
    <col min="5634" max="5634" width="8.7109375" style="2" customWidth="1"/>
    <col min="5635" max="5643" width="9.7109375" style="2" customWidth="1"/>
    <col min="5644" max="5644" width="10.7109375" style="2" customWidth="1"/>
    <col min="5645" max="5879" width="7.85546875" style="2"/>
    <col min="5880" max="5888" width="9.7109375" style="2" customWidth="1"/>
    <col min="5889" max="5889" width="11.140625" style="2" customWidth="1"/>
    <col min="5890" max="5890" width="8.7109375" style="2" customWidth="1"/>
    <col min="5891" max="5899" width="9.7109375" style="2" customWidth="1"/>
    <col min="5900" max="5900" width="10.7109375" style="2" customWidth="1"/>
    <col min="5901" max="6135" width="7.85546875" style="2"/>
    <col min="6136" max="6144" width="9.7109375" style="2" customWidth="1"/>
    <col min="6145" max="6145" width="11.140625" style="2" customWidth="1"/>
    <col min="6146" max="6146" width="8.7109375" style="2" customWidth="1"/>
    <col min="6147" max="6155" width="9.7109375" style="2" customWidth="1"/>
    <col min="6156" max="6156" width="10.7109375" style="2" customWidth="1"/>
    <col min="6157" max="6391" width="7.85546875" style="2"/>
    <col min="6392" max="6400" width="9.7109375" style="2" customWidth="1"/>
    <col min="6401" max="6401" width="11.140625" style="2" customWidth="1"/>
    <col min="6402" max="6402" width="8.7109375" style="2" customWidth="1"/>
    <col min="6403" max="6411" width="9.7109375" style="2" customWidth="1"/>
    <col min="6412" max="6412" width="10.7109375" style="2" customWidth="1"/>
    <col min="6413" max="6647" width="7.85546875" style="2"/>
    <col min="6648" max="6656" width="9.7109375" style="2" customWidth="1"/>
    <col min="6657" max="6657" width="11.140625" style="2" customWidth="1"/>
    <col min="6658" max="6658" width="8.7109375" style="2" customWidth="1"/>
    <col min="6659" max="6667" width="9.7109375" style="2" customWidth="1"/>
    <col min="6668" max="6668" width="10.7109375" style="2" customWidth="1"/>
    <col min="6669" max="6903" width="7.85546875" style="2"/>
    <col min="6904" max="6912" width="9.7109375" style="2" customWidth="1"/>
    <col min="6913" max="6913" width="11.140625" style="2" customWidth="1"/>
    <col min="6914" max="6914" width="8.7109375" style="2" customWidth="1"/>
    <col min="6915" max="6923" width="9.7109375" style="2" customWidth="1"/>
    <col min="6924" max="6924" width="10.7109375" style="2" customWidth="1"/>
    <col min="6925" max="7159" width="7.85546875" style="2"/>
    <col min="7160" max="7168" width="9.7109375" style="2" customWidth="1"/>
    <col min="7169" max="7169" width="11.140625" style="2" customWidth="1"/>
    <col min="7170" max="7170" width="8.7109375" style="2" customWidth="1"/>
    <col min="7171" max="7179" width="9.7109375" style="2" customWidth="1"/>
    <col min="7180" max="7180" width="10.7109375" style="2" customWidth="1"/>
    <col min="7181" max="7415" width="7.85546875" style="2"/>
    <col min="7416" max="7424" width="9.7109375" style="2" customWidth="1"/>
    <col min="7425" max="7425" width="11.140625" style="2" customWidth="1"/>
    <col min="7426" max="7426" width="8.7109375" style="2" customWidth="1"/>
    <col min="7427" max="7435" width="9.7109375" style="2" customWidth="1"/>
    <col min="7436" max="7436" width="10.7109375" style="2" customWidth="1"/>
    <col min="7437" max="7671" width="7.85546875" style="2"/>
    <col min="7672" max="7680" width="9.7109375" style="2" customWidth="1"/>
    <col min="7681" max="7681" width="11.140625" style="2" customWidth="1"/>
    <col min="7682" max="7682" width="8.7109375" style="2" customWidth="1"/>
    <col min="7683" max="7691" width="9.7109375" style="2" customWidth="1"/>
    <col min="7692" max="7692" width="10.7109375" style="2" customWidth="1"/>
    <col min="7693" max="7927" width="7.85546875" style="2"/>
    <col min="7928" max="7936" width="9.7109375" style="2" customWidth="1"/>
    <col min="7937" max="7937" width="11.140625" style="2" customWidth="1"/>
    <col min="7938" max="7938" width="8.7109375" style="2" customWidth="1"/>
    <col min="7939" max="7947" width="9.7109375" style="2" customWidth="1"/>
    <col min="7948" max="7948" width="10.7109375" style="2" customWidth="1"/>
    <col min="7949" max="8183" width="7.85546875" style="2"/>
    <col min="8184" max="8192" width="9.7109375" style="2" customWidth="1"/>
    <col min="8193" max="8193" width="11.140625" style="2" customWidth="1"/>
    <col min="8194" max="8194" width="8.7109375" style="2" customWidth="1"/>
    <col min="8195" max="8203" width="9.7109375" style="2" customWidth="1"/>
    <col min="8204" max="8204" width="10.7109375" style="2" customWidth="1"/>
    <col min="8205" max="8439" width="7.85546875" style="2"/>
    <col min="8440" max="8448" width="9.7109375" style="2" customWidth="1"/>
    <col min="8449" max="8449" width="11.140625" style="2" customWidth="1"/>
    <col min="8450" max="8450" width="8.7109375" style="2" customWidth="1"/>
    <col min="8451" max="8459" width="9.7109375" style="2" customWidth="1"/>
    <col min="8460" max="8460" width="10.7109375" style="2" customWidth="1"/>
    <col min="8461" max="8695" width="7.85546875" style="2"/>
    <col min="8696" max="8704" width="9.7109375" style="2" customWidth="1"/>
    <col min="8705" max="8705" width="11.140625" style="2" customWidth="1"/>
    <col min="8706" max="8706" width="8.7109375" style="2" customWidth="1"/>
    <col min="8707" max="8715" width="9.7109375" style="2" customWidth="1"/>
    <col min="8716" max="8716" width="10.7109375" style="2" customWidth="1"/>
    <col min="8717" max="8951" width="7.85546875" style="2"/>
    <col min="8952" max="8960" width="9.7109375" style="2" customWidth="1"/>
    <col min="8961" max="8961" width="11.140625" style="2" customWidth="1"/>
    <col min="8962" max="8962" width="8.7109375" style="2" customWidth="1"/>
    <col min="8963" max="8971" width="9.7109375" style="2" customWidth="1"/>
    <col min="8972" max="8972" width="10.7109375" style="2" customWidth="1"/>
    <col min="8973" max="9207" width="7.85546875" style="2"/>
    <col min="9208" max="9216" width="9.7109375" style="2" customWidth="1"/>
    <col min="9217" max="9217" width="11.140625" style="2" customWidth="1"/>
    <col min="9218" max="9218" width="8.7109375" style="2" customWidth="1"/>
    <col min="9219" max="9227" width="9.7109375" style="2" customWidth="1"/>
    <col min="9228" max="9228" width="10.7109375" style="2" customWidth="1"/>
    <col min="9229" max="9463" width="7.85546875" style="2"/>
    <col min="9464" max="9472" width="9.7109375" style="2" customWidth="1"/>
    <col min="9473" max="9473" width="11.140625" style="2" customWidth="1"/>
    <col min="9474" max="9474" width="8.7109375" style="2" customWidth="1"/>
    <col min="9475" max="9483" width="9.7109375" style="2" customWidth="1"/>
    <col min="9484" max="9484" width="10.7109375" style="2" customWidth="1"/>
    <col min="9485" max="9719" width="7.85546875" style="2"/>
    <col min="9720" max="9728" width="9.7109375" style="2" customWidth="1"/>
    <col min="9729" max="9729" width="11.140625" style="2" customWidth="1"/>
    <col min="9730" max="9730" width="8.7109375" style="2" customWidth="1"/>
    <col min="9731" max="9739" width="9.7109375" style="2" customWidth="1"/>
    <col min="9740" max="9740" width="10.7109375" style="2" customWidth="1"/>
    <col min="9741" max="9975" width="7.85546875" style="2"/>
    <col min="9976" max="9984" width="9.7109375" style="2" customWidth="1"/>
    <col min="9985" max="9985" width="11.140625" style="2" customWidth="1"/>
    <col min="9986" max="9986" width="8.7109375" style="2" customWidth="1"/>
    <col min="9987" max="9995" width="9.7109375" style="2" customWidth="1"/>
    <col min="9996" max="9996" width="10.7109375" style="2" customWidth="1"/>
    <col min="9997" max="10231" width="7.85546875" style="2"/>
    <col min="10232" max="10240" width="9.7109375" style="2" customWidth="1"/>
    <col min="10241" max="10241" width="11.140625" style="2" customWidth="1"/>
    <col min="10242" max="10242" width="8.7109375" style="2" customWidth="1"/>
    <col min="10243" max="10251" width="9.7109375" style="2" customWidth="1"/>
    <col min="10252" max="10252" width="10.7109375" style="2" customWidth="1"/>
    <col min="10253" max="10487" width="7.85546875" style="2"/>
    <col min="10488" max="10496" width="9.7109375" style="2" customWidth="1"/>
    <col min="10497" max="10497" width="11.140625" style="2" customWidth="1"/>
    <col min="10498" max="10498" width="8.7109375" style="2" customWidth="1"/>
    <col min="10499" max="10507" width="9.7109375" style="2" customWidth="1"/>
    <col min="10508" max="10508" width="10.7109375" style="2" customWidth="1"/>
    <col min="10509" max="10743" width="7.85546875" style="2"/>
    <col min="10744" max="10752" width="9.7109375" style="2" customWidth="1"/>
    <col min="10753" max="10753" width="11.140625" style="2" customWidth="1"/>
    <col min="10754" max="10754" width="8.7109375" style="2" customWidth="1"/>
    <col min="10755" max="10763" width="9.7109375" style="2" customWidth="1"/>
    <col min="10764" max="10764" width="10.7109375" style="2" customWidth="1"/>
    <col min="10765" max="10999" width="7.85546875" style="2"/>
    <col min="11000" max="11008" width="9.7109375" style="2" customWidth="1"/>
    <col min="11009" max="11009" width="11.140625" style="2" customWidth="1"/>
    <col min="11010" max="11010" width="8.7109375" style="2" customWidth="1"/>
    <col min="11011" max="11019" width="9.7109375" style="2" customWidth="1"/>
    <col min="11020" max="11020" width="10.7109375" style="2" customWidth="1"/>
    <col min="11021" max="11255" width="7.85546875" style="2"/>
    <col min="11256" max="11264" width="9.7109375" style="2" customWidth="1"/>
    <col min="11265" max="11265" width="11.140625" style="2" customWidth="1"/>
    <col min="11266" max="11266" width="8.7109375" style="2" customWidth="1"/>
    <col min="11267" max="11275" width="9.7109375" style="2" customWidth="1"/>
    <col min="11276" max="11276" width="10.7109375" style="2" customWidth="1"/>
    <col min="11277" max="11511" width="7.85546875" style="2"/>
    <col min="11512" max="11520" width="9.7109375" style="2" customWidth="1"/>
    <col min="11521" max="11521" width="11.140625" style="2" customWidth="1"/>
    <col min="11522" max="11522" width="8.7109375" style="2" customWidth="1"/>
    <col min="11523" max="11531" width="9.7109375" style="2" customWidth="1"/>
    <col min="11532" max="11532" width="10.7109375" style="2" customWidth="1"/>
    <col min="11533" max="11767" width="7.85546875" style="2"/>
    <col min="11768" max="11776" width="9.7109375" style="2" customWidth="1"/>
    <col min="11777" max="11777" width="11.140625" style="2" customWidth="1"/>
    <col min="11778" max="11778" width="8.7109375" style="2" customWidth="1"/>
    <col min="11779" max="11787" width="9.7109375" style="2" customWidth="1"/>
    <col min="11788" max="11788" width="10.7109375" style="2" customWidth="1"/>
    <col min="11789" max="12023" width="7.85546875" style="2"/>
    <col min="12024" max="12032" width="9.7109375" style="2" customWidth="1"/>
    <col min="12033" max="12033" width="11.140625" style="2" customWidth="1"/>
    <col min="12034" max="12034" width="8.7109375" style="2" customWidth="1"/>
    <col min="12035" max="12043" width="9.7109375" style="2" customWidth="1"/>
    <col min="12044" max="12044" width="10.7109375" style="2" customWidth="1"/>
    <col min="12045" max="12279" width="7.85546875" style="2"/>
    <col min="12280" max="12288" width="9.7109375" style="2" customWidth="1"/>
    <col min="12289" max="12289" width="11.140625" style="2" customWidth="1"/>
    <col min="12290" max="12290" width="8.7109375" style="2" customWidth="1"/>
    <col min="12291" max="12299" width="9.7109375" style="2" customWidth="1"/>
    <col min="12300" max="12300" width="10.7109375" style="2" customWidth="1"/>
    <col min="12301" max="12535" width="7.85546875" style="2"/>
    <col min="12536" max="12544" width="9.7109375" style="2" customWidth="1"/>
    <col min="12545" max="12545" width="11.140625" style="2" customWidth="1"/>
    <col min="12546" max="12546" width="8.7109375" style="2" customWidth="1"/>
    <col min="12547" max="12555" width="9.7109375" style="2" customWidth="1"/>
    <col min="12556" max="12556" width="10.7109375" style="2" customWidth="1"/>
    <col min="12557" max="12791" width="7.85546875" style="2"/>
    <col min="12792" max="12800" width="9.7109375" style="2" customWidth="1"/>
    <col min="12801" max="12801" width="11.140625" style="2" customWidth="1"/>
    <col min="12802" max="12802" width="8.7109375" style="2" customWidth="1"/>
    <col min="12803" max="12811" width="9.7109375" style="2" customWidth="1"/>
    <col min="12812" max="12812" width="10.7109375" style="2" customWidth="1"/>
    <col min="12813" max="13047" width="7.85546875" style="2"/>
    <col min="13048" max="13056" width="9.7109375" style="2" customWidth="1"/>
    <col min="13057" max="13057" width="11.140625" style="2" customWidth="1"/>
    <col min="13058" max="13058" width="8.7109375" style="2" customWidth="1"/>
    <col min="13059" max="13067" width="9.7109375" style="2" customWidth="1"/>
    <col min="13068" max="13068" width="10.7109375" style="2" customWidth="1"/>
    <col min="13069" max="13303" width="7.85546875" style="2"/>
    <col min="13304" max="13312" width="9.7109375" style="2" customWidth="1"/>
    <col min="13313" max="13313" width="11.140625" style="2" customWidth="1"/>
    <col min="13314" max="13314" width="8.7109375" style="2" customWidth="1"/>
    <col min="13315" max="13323" width="9.7109375" style="2" customWidth="1"/>
    <col min="13324" max="13324" width="10.7109375" style="2" customWidth="1"/>
    <col min="13325" max="13559" width="7.85546875" style="2"/>
    <col min="13560" max="13568" width="9.7109375" style="2" customWidth="1"/>
    <col min="13569" max="13569" width="11.140625" style="2" customWidth="1"/>
    <col min="13570" max="13570" width="8.7109375" style="2" customWidth="1"/>
    <col min="13571" max="13579" width="9.7109375" style="2" customWidth="1"/>
    <col min="13580" max="13580" width="10.7109375" style="2" customWidth="1"/>
    <col min="13581" max="13815" width="7.85546875" style="2"/>
    <col min="13816" max="13824" width="9.7109375" style="2" customWidth="1"/>
    <col min="13825" max="13825" width="11.140625" style="2" customWidth="1"/>
    <col min="13826" max="13826" width="8.7109375" style="2" customWidth="1"/>
    <col min="13827" max="13835" width="9.7109375" style="2" customWidth="1"/>
    <col min="13836" max="13836" width="10.7109375" style="2" customWidth="1"/>
    <col min="13837" max="14071" width="7.85546875" style="2"/>
    <col min="14072" max="14080" width="9.7109375" style="2" customWidth="1"/>
    <col min="14081" max="14081" width="11.140625" style="2" customWidth="1"/>
    <col min="14082" max="14082" width="8.7109375" style="2" customWidth="1"/>
    <col min="14083" max="14091" width="9.7109375" style="2" customWidth="1"/>
    <col min="14092" max="14092" width="10.7109375" style="2" customWidth="1"/>
    <col min="14093" max="14327" width="7.85546875" style="2"/>
    <col min="14328" max="14336" width="9.7109375" style="2" customWidth="1"/>
    <col min="14337" max="14337" width="11.140625" style="2" customWidth="1"/>
    <col min="14338" max="14338" width="8.7109375" style="2" customWidth="1"/>
    <col min="14339" max="14347" width="9.7109375" style="2" customWidth="1"/>
    <col min="14348" max="14348" width="10.7109375" style="2" customWidth="1"/>
    <col min="14349" max="14583" width="7.85546875" style="2"/>
    <col min="14584" max="14592" width="9.7109375" style="2" customWidth="1"/>
    <col min="14593" max="14593" width="11.140625" style="2" customWidth="1"/>
    <col min="14594" max="14594" width="8.7109375" style="2" customWidth="1"/>
    <col min="14595" max="14603" width="9.7109375" style="2" customWidth="1"/>
    <col min="14604" max="14604" width="10.7109375" style="2" customWidth="1"/>
    <col min="14605" max="14839" width="7.85546875" style="2"/>
    <col min="14840" max="14848" width="9.7109375" style="2" customWidth="1"/>
    <col min="14849" max="14849" width="11.140625" style="2" customWidth="1"/>
    <col min="14850" max="14850" width="8.7109375" style="2" customWidth="1"/>
    <col min="14851" max="14859" width="9.7109375" style="2" customWidth="1"/>
    <col min="14860" max="14860" width="10.7109375" style="2" customWidth="1"/>
    <col min="14861" max="15095" width="7.85546875" style="2"/>
    <col min="15096" max="15104" width="9.7109375" style="2" customWidth="1"/>
    <col min="15105" max="15105" width="11.140625" style="2" customWidth="1"/>
    <col min="15106" max="15106" width="8.7109375" style="2" customWidth="1"/>
    <col min="15107" max="15115" width="9.7109375" style="2" customWidth="1"/>
    <col min="15116" max="15116" width="10.7109375" style="2" customWidth="1"/>
    <col min="15117" max="15351" width="7.85546875" style="2"/>
    <col min="15352" max="15360" width="9.7109375" style="2" customWidth="1"/>
    <col min="15361" max="15361" width="11.140625" style="2" customWidth="1"/>
    <col min="15362" max="15362" width="8.7109375" style="2" customWidth="1"/>
    <col min="15363" max="15371" width="9.7109375" style="2" customWidth="1"/>
    <col min="15372" max="15372" width="10.7109375" style="2" customWidth="1"/>
    <col min="15373" max="15607" width="7.85546875" style="2"/>
    <col min="15608" max="15616" width="9.7109375" style="2" customWidth="1"/>
    <col min="15617" max="15617" width="11.140625" style="2" customWidth="1"/>
    <col min="15618" max="15618" width="8.7109375" style="2" customWidth="1"/>
    <col min="15619" max="15627" width="9.7109375" style="2" customWidth="1"/>
    <col min="15628" max="15628" width="10.7109375" style="2" customWidth="1"/>
    <col min="15629" max="15863" width="7.85546875" style="2"/>
    <col min="15864" max="15872" width="9.7109375" style="2" customWidth="1"/>
    <col min="15873" max="15873" width="11.140625" style="2" customWidth="1"/>
    <col min="15874" max="15874" width="8.7109375" style="2" customWidth="1"/>
    <col min="15875" max="15883" width="9.7109375" style="2" customWidth="1"/>
    <col min="15884" max="15884" width="10.7109375" style="2" customWidth="1"/>
    <col min="15885" max="16119" width="7.85546875" style="2"/>
    <col min="16120" max="16128" width="9.7109375" style="2" customWidth="1"/>
    <col min="16129" max="16129" width="11.140625" style="2" customWidth="1"/>
    <col min="16130" max="16130" width="8.7109375" style="2" customWidth="1"/>
    <col min="16131" max="16139" width="9.7109375" style="2" customWidth="1"/>
    <col min="16140" max="16140" width="10.7109375" style="2" customWidth="1"/>
    <col min="16141" max="16384" width="7.85546875" style="2"/>
  </cols>
  <sheetData>
    <row r="1" spans="1:13" s="1" customFormat="1" x14ac:dyDescent="0.15">
      <c r="A1" s="1" t="s">
        <v>0</v>
      </c>
    </row>
    <row r="2" spans="1:13" s="1" customFormat="1" x14ac:dyDescent="0.15"/>
    <row r="3" spans="1:13" s="1" customFormat="1" x14ac:dyDescent="0.15">
      <c r="A3" s="1" t="s">
        <v>39</v>
      </c>
    </row>
    <row r="4" spans="1:13" s="1" customFormat="1" x14ac:dyDescent="0.15">
      <c r="A4" s="1" t="s">
        <v>40</v>
      </c>
      <c r="D4" s="2" t="s">
        <v>2</v>
      </c>
    </row>
    <row r="6" spans="1:13" x14ac:dyDescent="0.15">
      <c r="A6" s="3" t="s">
        <v>3</v>
      </c>
      <c r="B6" s="3"/>
      <c r="D6" s="3"/>
    </row>
    <row r="7" spans="1:13" x14ac:dyDescent="0.15">
      <c r="A7" s="3"/>
      <c r="B7" s="3"/>
      <c r="C7" s="4" t="s">
        <v>12</v>
      </c>
      <c r="D7" s="4" t="s">
        <v>13</v>
      </c>
    </row>
    <row r="8" spans="1:13" x14ac:dyDescent="0.15">
      <c r="A8" s="3" t="s">
        <v>6</v>
      </c>
      <c r="B8" s="3">
        <v>1</v>
      </c>
      <c r="C8" s="5">
        <v>340.63</v>
      </c>
      <c r="D8" s="6">
        <v>236.64599999999999</v>
      </c>
    </row>
    <row r="9" spans="1:13" x14ac:dyDescent="0.15">
      <c r="A9" s="3"/>
      <c r="B9" s="3">
        <v>2</v>
      </c>
      <c r="C9" s="11">
        <v>307.80799999999999</v>
      </c>
      <c r="D9" s="12">
        <v>264.21499999999997</v>
      </c>
    </row>
    <row r="10" spans="1:13" x14ac:dyDescent="0.15">
      <c r="A10" s="3"/>
      <c r="B10" s="3">
        <v>3</v>
      </c>
      <c r="C10" s="7">
        <v>315.988</v>
      </c>
      <c r="D10" s="8">
        <v>211.107</v>
      </c>
    </row>
    <row r="11" spans="1:13" x14ac:dyDescent="0.15">
      <c r="F11" s="3" t="s">
        <v>7</v>
      </c>
      <c r="G11" s="3"/>
      <c r="H11" s="3"/>
      <c r="I11" s="3"/>
      <c r="J11" s="3"/>
      <c r="K11" s="3" t="s">
        <v>8</v>
      </c>
    </row>
    <row r="12" spans="1:13" x14ac:dyDescent="0.15">
      <c r="A12" s="3" t="s">
        <v>9</v>
      </c>
      <c r="B12" s="3"/>
      <c r="C12" s="3"/>
      <c r="D12" s="3"/>
      <c r="F12" s="1" t="s">
        <v>10</v>
      </c>
      <c r="K12" s="1" t="s">
        <v>11</v>
      </c>
      <c r="M12" s="3"/>
    </row>
    <row r="13" spans="1:13" x14ac:dyDescent="0.15">
      <c r="A13" s="3"/>
      <c r="B13" s="3"/>
      <c r="C13" s="4" t="s">
        <v>4</v>
      </c>
      <c r="D13" s="4" t="s">
        <v>5</v>
      </c>
      <c r="F13" s="4" t="s">
        <v>41</v>
      </c>
      <c r="G13" s="4" t="s">
        <v>42</v>
      </c>
      <c r="H13" s="4"/>
      <c r="I13" s="4"/>
      <c r="J13" s="4"/>
      <c r="K13" s="9" t="s">
        <v>16</v>
      </c>
      <c r="L13" s="9" t="s">
        <v>17</v>
      </c>
      <c r="M13" s="3"/>
    </row>
    <row r="14" spans="1:13" x14ac:dyDescent="0.15">
      <c r="A14" s="3" t="s">
        <v>6</v>
      </c>
      <c r="B14" s="3">
        <v>1</v>
      </c>
      <c r="C14" s="5">
        <v>28.667999999999999</v>
      </c>
      <c r="D14" s="6">
        <v>32.656999999999996</v>
      </c>
      <c r="F14" s="5">
        <f>$K$47+$K$45*C14-$K$46*D14</f>
        <v>340.63397480467609</v>
      </c>
      <c r="G14" s="6">
        <f>$K$48+$K$46*C14+$K$45*D14</f>
        <v>236.65603341037217</v>
      </c>
      <c r="H14" s="10"/>
      <c r="I14" s="10"/>
      <c r="J14" s="3"/>
      <c r="K14" s="5">
        <f t="shared" ref="K14:L16" si="0">C8-F14</f>
        <v>-3.9748046760905709E-3</v>
      </c>
      <c r="L14" s="6">
        <f t="shared" si="0"/>
        <v>-1.0033410372187745E-2</v>
      </c>
      <c r="M14" s="10"/>
    </row>
    <row r="15" spans="1:13" x14ac:dyDescent="0.15">
      <c r="A15" s="3"/>
      <c r="B15" s="3">
        <v>2</v>
      </c>
      <c r="C15" s="11">
        <v>21.61</v>
      </c>
      <c r="D15" s="12">
        <v>-9.6159999999999997</v>
      </c>
      <c r="F15" s="11">
        <f>$K$47+$K$45*C15-$K$46*D15</f>
        <v>307.81168456900542</v>
      </c>
      <c r="G15" s="12">
        <f>$K$48+$K$46*C15+$K$45*D15</f>
        <v>264.20889372506406</v>
      </c>
      <c r="H15" s="10"/>
      <c r="I15" s="10"/>
      <c r="J15" s="3"/>
      <c r="K15" s="11">
        <f t="shared" si="0"/>
        <v>-3.684569005429239E-3</v>
      </c>
      <c r="L15" s="12">
        <f t="shared" si="0"/>
        <v>6.1062749359166446E-3</v>
      </c>
      <c r="M15" s="10"/>
    </row>
    <row r="16" spans="1:13" x14ac:dyDescent="0.15">
      <c r="A16" s="3"/>
      <c r="B16" s="3">
        <v>3</v>
      </c>
      <c r="C16" s="45">
        <v>63.206000000000003</v>
      </c>
      <c r="D16" s="46">
        <v>24.402999999999999</v>
      </c>
      <c r="F16" s="45">
        <f>$K$47+$K$45*C16-$K$46*D16</f>
        <v>315.98034062631791</v>
      </c>
      <c r="G16" s="47">
        <f>$K$48+$K$46*C16+$K$45*D16</f>
        <v>211.10307286456322</v>
      </c>
      <c r="H16" s="10"/>
      <c r="I16" s="10"/>
      <c r="J16" s="3"/>
      <c r="K16" s="7">
        <f t="shared" si="0"/>
        <v>7.6593736820882441E-3</v>
      </c>
      <c r="L16" s="8">
        <f t="shared" si="0"/>
        <v>3.9271354367826916E-3</v>
      </c>
      <c r="M16" s="10"/>
    </row>
    <row r="17" spans="1:13" x14ac:dyDescent="0.15">
      <c r="A17" s="3"/>
      <c r="B17" s="3" t="s">
        <v>43</v>
      </c>
      <c r="C17" s="43">
        <v>0</v>
      </c>
      <c r="D17" s="44">
        <v>0</v>
      </c>
      <c r="F17" s="7">
        <f>$K$47+$K$45*C17-$K$46*D17</f>
        <v>327.07108182293496</v>
      </c>
      <c r="G17" s="8">
        <f>$K$48+$K$46*C17+$K$45*D17</f>
        <v>277.93572203213955</v>
      </c>
      <c r="H17" s="10"/>
      <c r="I17" s="10"/>
      <c r="J17" s="3"/>
    </row>
    <row r="18" spans="1:13" x14ac:dyDescent="0.15">
      <c r="A18" s="3"/>
      <c r="B18" s="3"/>
      <c r="C18" s="10"/>
      <c r="D18" s="10"/>
      <c r="F18" s="10"/>
      <c r="G18" s="10"/>
      <c r="H18" s="10"/>
      <c r="I18" s="10"/>
      <c r="J18" s="3"/>
      <c r="K18" s="2" t="s">
        <v>18</v>
      </c>
      <c r="L18" s="13">
        <f>SQRT((K14*K14+L14*L14+K15*K15+L15*L15+K16*K16+L16*L16)/6)</f>
        <v>6.3432304624598309E-3</v>
      </c>
      <c r="M18" s="13"/>
    </row>
    <row r="19" spans="1:13" x14ac:dyDescent="0.15">
      <c r="K19" s="2" t="s">
        <v>19</v>
      </c>
      <c r="L19" s="13">
        <f>SQRT((SUMSQ(K14:L16))/2)</f>
        <v>1.0986797445099053E-2</v>
      </c>
    </row>
    <row r="20" spans="1:13" x14ac:dyDescent="0.15">
      <c r="A20" s="1" t="s">
        <v>20</v>
      </c>
      <c r="L20" s="13"/>
    </row>
    <row r="21" spans="1:13" x14ac:dyDescent="0.15">
      <c r="L21" s="13"/>
    </row>
    <row r="22" spans="1:13" x14ac:dyDescent="0.15">
      <c r="A22" s="2" t="s">
        <v>21</v>
      </c>
      <c r="I22" s="2" t="s">
        <v>22</v>
      </c>
    </row>
    <row r="23" spans="1:13" x14ac:dyDescent="0.15">
      <c r="C23" s="14" t="s">
        <v>23</v>
      </c>
      <c r="D23" s="14" t="s">
        <v>24</v>
      </c>
      <c r="E23" s="14" t="s">
        <v>25</v>
      </c>
      <c r="F23" s="14" t="s">
        <v>26</v>
      </c>
      <c r="I23" s="2" t="s">
        <v>27</v>
      </c>
    </row>
    <row r="24" spans="1:13" x14ac:dyDescent="0.15">
      <c r="A24" s="2" t="s">
        <v>6</v>
      </c>
    </row>
    <row r="25" spans="1:13" x14ac:dyDescent="0.15">
      <c r="A25" s="2">
        <v>1</v>
      </c>
      <c r="B25" s="2">
        <v>1</v>
      </c>
      <c r="C25" s="5">
        <f>C14</f>
        <v>28.667999999999999</v>
      </c>
      <c r="D25" s="15">
        <f>-D14</f>
        <v>-32.656999999999996</v>
      </c>
      <c r="E25" s="16">
        <v>1</v>
      </c>
      <c r="F25" s="17">
        <v>0</v>
      </c>
      <c r="I25" s="18">
        <f>C8</f>
        <v>340.63</v>
      </c>
    </row>
    <row r="26" spans="1:13" x14ac:dyDescent="0.15">
      <c r="B26" s="2">
        <v>2</v>
      </c>
      <c r="C26" s="11">
        <f>D14</f>
        <v>32.656999999999996</v>
      </c>
      <c r="D26" s="10">
        <f>C14</f>
        <v>28.667999999999999</v>
      </c>
      <c r="E26" s="3">
        <v>0</v>
      </c>
      <c r="F26" s="20">
        <v>1</v>
      </c>
      <c r="I26" s="21">
        <f>D8</f>
        <v>236.64599999999999</v>
      </c>
    </row>
    <row r="27" spans="1:13" x14ac:dyDescent="0.15">
      <c r="A27" s="2">
        <v>2</v>
      </c>
      <c r="B27" s="2">
        <v>1</v>
      </c>
      <c r="C27" s="19">
        <f>C15</f>
        <v>21.61</v>
      </c>
      <c r="D27" s="10">
        <f>-D15</f>
        <v>9.6159999999999997</v>
      </c>
      <c r="E27" s="3">
        <v>1</v>
      </c>
      <c r="F27" s="20">
        <v>0</v>
      </c>
      <c r="I27" s="21">
        <f>C9</f>
        <v>307.80799999999999</v>
      </c>
    </row>
    <row r="28" spans="1:13" x14ac:dyDescent="0.15">
      <c r="B28" s="2">
        <v>2</v>
      </c>
      <c r="C28" s="19">
        <f>D15</f>
        <v>-9.6159999999999997</v>
      </c>
      <c r="D28" s="10">
        <f>C15</f>
        <v>21.61</v>
      </c>
      <c r="E28" s="3">
        <v>0</v>
      </c>
      <c r="F28" s="20">
        <v>1</v>
      </c>
      <c r="I28" s="21">
        <f>D9</f>
        <v>264.21499999999997</v>
      </c>
    </row>
    <row r="29" spans="1:13" x14ac:dyDescent="0.15">
      <c r="A29" s="2">
        <v>3</v>
      </c>
      <c r="B29" s="2">
        <v>1</v>
      </c>
      <c r="C29" s="11">
        <f>C16</f>
        <v>63.206000000000003</v>
      </c>
      <c r="D29" s="10">
        <f>-D16</f>
        <v>-24.402999999999999</v>
      </c>
      <c r="E29" s="3">
        <v>1</v>
      </c>
      <c r="F29" s="20">
        <v>0</v>
      </c>
      <c r="I29" s="21">
        <f>C10</f>
        <v>315.988</v>
      </c>
    </row>
    <row r="30" spans="1:13" x14ac:dyDescent="0.15">
      <c r="B30" s="2">
        <v>2</v>
      </c>
      <c r="C30" s="7">
        <f>D16</f>
        <v>24.402999999999999</v>
      </c>
      <c r="D30" s="23">
        <f>C16</f>
        <v>63.206000000000003</v>
      </c>
      <c r="E30" s="24">
        <v>0</v>
      </c>
      <c r="F30" s="25">
        <v>1</v>
      </c>
      <c r="I30" s="26">
        <f>D10</f>
        <v>211.107</v>
      </c>
    </row>
    <row r="33" spans="1:12" x14ac:dyDescent="0.15">
      <c r="A33" s="2" t="s">
        <v>28</v>
      </c>
      <c r="C33" s="5">
        <f t="array" ref="C33:H36">TRANSPOSE(C25:F30)</f>
        <v>28.667999999999999</v>
      </c>
      <c r="D33" s="15">
        <v>32.656999999999996</v>
      </c>
      <c r="E33" s="15">
        <v>21.61</v>
      </c>
      <c r="F33" s="15">
        <v>-9.6159999999999997</v>
      </c>
      <c r="G33" s="15">
        <v>63.206000000000003</v>
      </c>
      <c r="H33" s="6">
        <v>24.402999999999999</v>
      </c>
      <c r="I33" s="10"/>
      <c r="J33" s="10"/>
      <c r="K33" s="10"/>
      <c r="L33" s="10"/>
    </row>
    <row r="34" spans="1:12" x14ac:dyDescent="0.15">
      <c r="A34" s="1" t="s">
        <v>29</v>
      </c>
      <c r="C34" s="11">
        <v>-32.656999999999996</v>
      </c>
      <c r="D34" s="10">
        <v>28.667999999999999</v>
      </c>
      <c r="E34" s="10">
        <v>9.6159999999999997</v>
      </c>
      <c r="F34" s="10">
        <v>21.61</v>
      </c>
      <c r="G34" s="10">
        <v>-24.402999999999999</v>
      </c>
      <c r="H34" s="12">
        <v>63.206000000000003</v>
      </c>
      <c r="I34" s="10"/>
      <c r="J34" s="10"/>
      <c r="K34" s="10"/>
      <c r="L34" s="10"/>
    </row>
    <row r="35" spans="1:12" x14ac:dyDescent="0.15">
      <c r="C35" s="19">
        <v>1</v>
      </c>
      <c r="D35" s="3">
        <v>0</v>
      </c>
      <c r="E35" s="3">
        <v>1</v>
      </c>
      <c r="F35" s="3">
        <v>0</v>
      </c>
      <c r="G35" s="3">
        <v>1</v>
      </c>
      <c r="H35" s="20">
        <v>0</v>
      </c>
      <c r="I35" s="3"/>
      <c r="J35" s="3"/>
      <c r="K35" s="3"/>
      <c r="L35" s="3"/>
    </row>
    <row r="36" spans="1:12" x14ac:dyDescent="0.15">
      <c r="C36" s="22">
        <v>0</v>
      </c>
      <c r="D36" s="24">
        <v>1</v>
      </c>
      <c r="E36" s="24">
        <v>0</v>
      </c>
      <c r="F36" s="24">
        <v>1</v>
      </c>
      <c r="G36" s="24">
        <v>0</v>
      </c>
      <c r="H36" s="25">
        <v>1</v>
      </c>
      <c r="I36" s="3"/>
      <c r="J36" s="3"/>
      <c r="K36" s="3"/>
      <c r="L36" s="3"/>
    </row>
    <row r="39" spans="1:12" x14ac:dyDescent="0.15">
      <c r="A39" s="1" t="s">
        <v>30</v>
      </c>
      <c r="C39" s="27">
        <f t="array" ref="C39:F42">MMULT(C33:H36,C25:F30)</f>
        <v>7038.2982739999998</v>
      </c>
      <c r="D39" s="28">
        <v>0</v>
      </c>
      <c r="E39" s="28">
        <v>113.48400000000001</v>
      </c>
      <c r="F39" s="29">
        <v>47.443999999999996</v>
      </c>
      <c r="I39" s="1" t="s">
        <v>31</v>
      </c>
      <c r="J39" s="36">
        <f t="array" ref="J39:J42">MMULT(C33:H36,I25:I30)</f>
        <v>46728.350350999994</v>
      </c>
    </row>
    <row r="40" spans="1:12" x14ac:dyDescent="0.15">
      <c r="C40" s="30">
        <v>0</v>
      </c>
      <c r="D40" s="31">
        <v>7038.2982740000007</v>
      </c>
      <c r="E40" s="31">
        <v>-47.443999999999996</v>
      </c>
      <c r="F40" s="32">
        <v>113.48400000000001</v>
      </c>
      <c r="J40" s="37">
        <v>9961.955374000001</v>
      </c>
    </row>
    <row r="41" spans="1:12" x14ac:dyDescent="0.15">
      <c r="C41" s="30">
        <v>113.48400000000001</v>
      </c>
      <c r="D41" s="31">
        <v>-47.443999999999996</v>
      </c>
      <c r="E41" s="31">
        <v>3</v>
      </c>
      <c r="F41" s="32">
        <v>0</v>
      </c>
      <c r="J41" s="37">
        <v>964.42599999999993</v>
      </c>
    </row>
    <row r="42" spans="1:12" x14ac:dyDescent="0.15">
      <c r="C42" s="33">
        <v>47.443999999999996</v>
      </c>
      <c r="D42" s="34">
        <v>113.48400000000001</v>
      </c>
      <c r="E42" s="34">
        <v>0</v>
      </c>
      <c r="F42" s="35">
        <v>3</v>
      </c>
      <c r="J42" s="38">
        <v>711.96799999999996</v>
      </c>
    </row>
    <row r="44" spans="1:12" ht="11.25" thickBot="1" x14ac:dyDescent="0.2"/>
    <row r="45" spans="1:12" x14ac:dyDescent="0.15">
      <c r="A45" s="2" t="s">
        <v>32</v>
      </c>
      <c r="C45" s="110">
        <f t="array" ref="C45:F48">MINVERSE(C39:F42)</f>
        <v>5.0122437168154284E-4</v>
      </c>
      <c r="D45" s="111">
        <v>-9.4644158124960702E-20</v>
      </c>
      <c r="E45" s="111">
        <v>-1.8960315531969411E-2</v>
      </c>
      <c r="F45" s="112">
        <v>-7.9266963633530373E-3</v>
      </c>
      <c r="I45" s="2" t="s">
        <v>33</v>
      </c>
      <c r="J45" s="39" t="s">
        <v>23</v>
      </c>
      <c r="K45" s="40">
        <f t="array" ref="K45:K48">MMULT(C45:F48,J39:J42)</f>
        <v>-0.50798737926389048</v>
      </c>
    </row>
    <row r="46" spans="1:12" x14ac:dyDescent="0.15">
      <c r="C46" s="113">
        <v>6.3096105416640456E-20</v>
      </c>
      <c r="D46" s="114">
        <v>5.0122437168154262E-4</v>
      </c>
      <c r="E46" s="114">
        <v>7.9266963633530339E-3</v>
      </c>
      <c r="F46" s="115">
        <v>-1.8960315531969401E-2</v>
      </c>
      <c r="I46" s="1" t="s">
        <v>34</v>
      </c>
      <c r="J46" s="39" t="s">
        <v>24</v>
      </c>
      <c r="K46" s="41">
        <v>-0.86125103868935859</v>
      </c>
    </row>
    <row r="47" spans="1:12" x14ac:dyDescent="0.15">
      <c r="C47" s="113">
        <v>-1.8960315531969404E-2</v>
      </c>
      <c r="D47" s="114">
        <v>7.9266963633530391E-3</v>
      </c>
      <c r="E47" s="114">
        <v>1.1759222100309792</v>
      </c>
      <c r="F47" s="115">
        <v>0</v>
      </c>
      <c r="J47" s="39" t="s">
        <v>25</v>
      </c>
      <c r="K47" s="119">
        <v>327.07108182293496</v>
      </c>
    </row>
    <row r="48" spans="1:12" ht="11.25" thickBot="1" x14ac:dyDescent="0.2">
      <c r="C48" s="116">
        <v>-7.9266963633530425E-3</v>
      </c>
      <c r="D48" s="117">
        <v>-1.8960315531969391E-2</v>
      </c>
      <c r="E48" s="117">
        <v>3.0704173515786294E-16</v>
      </c>
      <c r="F48" s="118">
        <v>1.175922210030979</v>
      </c>
      <c r="J48" s="39" t="s">
        <v>26</v>
      </c>
      <c r="K48" s="120">
        <v>277.93572203213955</v>
      </c>
    </row>
    <row r="50" spans="7:11" x14ac:dyDescent="0.15">
      <c r="G50" s="2" t="s">
        <v>35</v>
      </c>
      <c r="J50" s="2" t="s">
        <v>36</v>
      </c>
      <c r="K50" s="2">
        <f>SQRT(K45*K45+K46*K46)</f>
        <v>0.99990225979087322</v>
      </c>
    </row>
    <row r="51" spans="7:11" x14ac:dyDescent="0.15">
      <c r="G51" s="2" t="s">
        <v>37</v>
      </c>
      <c r="J51" s="2" t="s">
        <v>38</v>
      </c>
      <c r="K51" s="42">
        <f>180*ATAN(K46/K45)/PI()</f>
        <v>59.466834140644117</v>
      </c>
    </row>
    <row r="52" spans="7:11" x14ac:dyDescent="0.15">
      <c r="K52" s="2">
        <f>IF(K45&lt;0,K51+180,K51)</f>
        <v>239.46683414064412</v>
      </c>
    </row>
  </sheetData>
  <printOptions gridLines="1"/>
  <pageMargins left="0.70866141732283472" right="0.70866141732283472" top="0.41" bottom="0.39" header="0.31496062992125984" footer="0.31496062992125984"/>
  <pageSetup paperSize="9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K15" sqref="K15"/>
    </sheetView>
  </sheetViews>
  <sheetFormatPr defaultRowHeight="12.75" x14ac:dyDescent="0.2"/>
  <sheetData>
    <row r="1" spans="1:3" x14ac:dyDescent="0.2">
      <c r="A1" s="96">
        <v>236.64599999999999</v>
      </c>
      <c r="B1" s="96">
        <v>340.63</v>
      </c>
      <c r="C1" s="95" t="s">
        <v>53</v>
      </c>
    </row>
    <row r="2" spans="1:3" x14ac:dyDescent="0.2">
      <c r="A2" s="96">
        <v>264.21499999999997</v>
      </c>
      <c r="B2" s="96">
        <v>307.80799999999999</v>
      </c>
      <c r="C2" s="95" t="s">
        <v>54</v>
      </c>
    </row>
    <row r="3" spans="1:3" x14ac:dyDescent="0.2">
      <c r="A3" s="96">
        <v>211.107</v>
      </c>
      <c r="B3" s="96">
        <v>315.988</v>
      </c>
      <c r="C3" s="95" t="s">
        <v>55</v>
      </c>
    </row>
    <row r="4" spans="1:3" x14ac:dyDescent="0.2">
      <c r="A4" s="97">
        <v>277.89999999999998</v>
      </c>
      <c r="B4" s="97">
        <v>327.08</v>
      </c>
      <c r="C4" s="98" t="s">
        <v>43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3</vt:i4>
      </vt:variant>
      <vt:variant>
        <vt:lpstr>Imenovani obsegi</vt:lpstr>
      </vt:variant>
      <vt:variant>
        <vt:i4>2</vt:i4>
      </vt:variant>
    </vt:vector>
  </HeadingPairs>
  <TitlesOfParts>
    <vt:vector size="5" baseType="lpstr">
      <vt:lpstr>Prosto_stojisce-2tocki</vt:lpstr>
      <vt:lpstr>Prosto_stojisce-vectock</vt:lpstr>
      <vt:lpstr>Tocke_skica</vt:lpstr>
      <vt:lpstr>'Prosto_stojisce-2tocki'!Področje_tiskanja</vt:lpstr>
      <vt:lpstr>'Prosto_stojisce-vectock'!Področje_tiskanja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 Kuhar</dc:creator>
  <cp:lastModifiedBy>Kuhar, Miran</cp:lastModifiedBy>
  <cp:lastPrinted>2010-04-07T10:11:52Z</cp:lastPrinted>
  <dcterms:created xsi:type="dcterms:W3CDTF">2010-03-15T14:10:49Z</dcterms:created>
  <dcterms:modified xsi:type="dcterms:W3CDTF">2019-10-21T10:37:25Z</dcterms:modified>
</cp:coreProperties>
</file>