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DF439A12-21FE-430E-87BD-99391F15205E}" xr6:coauthVersionLast="47" xr6:coauthVersionMax="47" xr10:uidLastSave="{00000000-0000-0000-0000-000000000000}"/>
  <bookViews>
    <workbookView xWindow="29190" yWindow="390" windowWidth="21600" windowHeight="1264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2" i="1" l="1"/>
  <c r="U22" i="1"/>
  <c r="J36" i="1"/>
  <c r="J29" i="1"/>
  <c r="J30" i="1"/>
  <c r="J31" i="1"/>
  <c r="R29" i="1"/>
  <c r="P13" i="1"/>
  <c r="M20" i="1"/>
  <c r="B20" i="1" s="1"/>
  <c r="R28" i="1"/>
  <c r="C28" i="1" s="1"/>
  <c r="R27" i="1"/>
  <c r="C27" i="1" s="1"/>
  <c r="R26" i="1"/>
  <c r="C26" i="1" s="1"/>
  <c r="R25" i="1"/>
  <c r="C25" i="1" s="1"/>
  <c r="R24" i="1"/>
  <c r="C24" i="1" s="1"/>
  <c r="J34" i="1" s="1"/>
  <c r="R23" i="1"/>
  <c r="C23" i="1" s="1"/>
  <c r="C19" i="1"/>
  <c r="R22" i="1"/>
  <c r="C22" i="1" s="1"/>
  <c r="R21" i="1"/>
  <c r="C21" i="1" s="1"/>
  <c r="R20" i="1"/>
  <c r="C20" i="1" s="1"/>
  <c r="R19" i="1"/>
  <c r="M26" i="1"/>
  <c r="B26" i="1" s="1"/>
  <c r="B24" i="1"/>
  <c r="M24" i="1"/>
  <c r="M23" i="1"/>
  <c r="B23" i="1" s="1"/>
  <c r="J33" i="1" s="1"/>
  <c r="M21" i="1"/>
  <c r="B21" i="1" s="1"/>
  <c r="B19" i="1"/>
  <c r="M19" i="1"/>
  <c r="H28" i="1"/>
  <c r="H27" i="1"/>
  <c r="H26" i="1"/>
  <c r="H25" i="1"/>
  <c r="H24" i="1"/>
  <c r="H23" i="1"/>
  <c r="H22" i="1"/>
  <c r="H21" i="1"/>
  <c r="H20" i="1"/>
  <c r="H19" i="1"/>
  <c r="P35" i="1" l="1"/>
  <c r="H15" i="1" s="1"/>
  <c r="M28" i="1" s="1"/>
  <c r="B28" i="1" s="1"/>
  <c r="J38" i="1" s="1"/>
  <c r="M27" i="1" l="1"/>
  <c r="B27" i="1" s="1"/>
  <c r="J37" i="1" s="1"/>
  <c r="M25" i="1"/>
  <c r="B25" i="1" s="1"/>
  <c r="J35" i="1" s="1"/>
  <c r="M22" i="1"/>
  <c r="B22" i="1" s="1"/>
  <c r="J32" i="1" s="1"/>
</calcChain>
</file>

<file path=xl/sharedStrings.xml><?xml version="1.0" encoding="utf-8"?>
<sst xmlns="http://schemas.openxmlformats.org/spreadsheetml/2006/main" count="46" uniqueCount="39">
  <si>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</si>
  <si>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</si>
  <si>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</si>
  <si>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</si>
  <si>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</si>
  <si>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</si>
  <si>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</si>
  <si>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</si>
  <si>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</si>
  <si>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</si>
  <si>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</si>
  <si>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</si>
  <si>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</si>
  <si>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</si>
  <si>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</si>
  <si>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</si>
  <si>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</si>
  <si>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</si>
  <si>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</si>
  <si>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</si>
  <si>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</si>
  <si>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</si>
  <si>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</si>
  <si>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</si>
  <si>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</si>
  <si>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</si>
  <si>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</si>
  <si>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</si>
  <si>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</si>
  <si>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</si>
  <si>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</si>
  <si>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</si>
  <si>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</si>
  <si>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</si>
  <si>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Luka</t>
  </si>
  <si>
    <t>Šadl</t>
  </si>
  <si>
    <t>Dolžina na karti v mm</t>
  </si>
  <si>
    <t>Pretvorjeno s merilom</t>
  </si>
  <si>
    <t>Koti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</si>
</sst>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Palatino Linotype"/>
      <family val="1"/>
      <charset val="238"/>
    </font>
    <font>
      <sz val="11"/>
      <color rgb="FFFF0000"/>
      <name val="Calibri"/>
      <family val="2"/>
      <scheme val="minor"/>
    </font>
    <font>
      <sz val="11"/>
      <name val="Palatino Linotype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2" fontId="0" fillId="0" borderId="0" xfId="0" applyNumberFormat="1"/>
    <xf numFmtId="2" fontId="6" fillId="0" borderId="0" xfId="0" applyNumberFormat="1" applyFont="1" applyAlignment="1">
      <alignment horizontal="center" vertical="center" wrapText="1"/>
    </xf>
    <xf numFmtId="2" fontId="0" fillId="4" borderId="0" xfId="0" applyNumberFormat="1" applyFill="1"/>
    <xf numFmtId="2" fontId="7" fillId="0" borderId="0" xfId="0" applyNumberFormat="1" applyFont="1"/>
    <xf numFmtId="1" fontId="0" fillId="0" borderId="0" xfId="0" applyNumberFormat="1"/>
    <xf numFmtId="0" fontId="3" fillId="0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" fontId="3" fillId="5" borderId="5" xfId="0" applyNumberFormat="1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2" fontId="3" fillId="5" borderId="9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2" fontId="3" fillId="5" borderId="13" xfId="0" applyNumberFormat="1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8E8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8"/>
  <sheetViews>
    <sheetView tabSelected="1" topLeftCell="A2" workbookViewId="0">
      <selection activeCell="L17" sqref="L17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  <col min="8" max="8" width="10.5703125" bestFit="1" customWidth="1"/>
    <col min="16" max="16" width="19.5703125" bestFit="1" customWidth="1"/>
    <col min="18" max="18" width="20.5703125" bestFit="1" customWidth="1"/>
    <col min="21" max="21" width="12.85546875" customWidth="1"/>
  </cols>
  <sheetData>
    <row r="1" spans="1:16" ht="34.5" customHeight="1" x14ac:dyDescent="0.25">
      <c r="A1" s="14" t="s">
        <v>33</v>
      </c>
    </row>
    <row r="3" spans="1:16" x14ac:dyDescent="0.25">
      <c r="B3" s="17" t="s">
        <v>32</v>
      </c>
    </row>
    <row r="4" spans="1:16" ht="15.75" thickBot="1" x14ac:dyDescent="0.3"/>
    <row r="5" spans="1:16" ht="15.7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6" ht="17.25" thickBot="1" x14ac:dyDescent="0.3">
      <c r="A6" s="11" t="s">
        <v>29</v>
      </c>
      <c r="B6" s="13">
        <v>52</v>
      </c>
    </row>
    <row r="7" spans="1:16" ht="15.75" thickBot="1" x14ac:dyDescent="0.3"/>
    <row r="8" spans="1:16" ht="16.5" thickTop="1" thickBot="1" x14ac:dyDescent="0.3">
      <c r="A8" s="24" t="s">
        <v>0</v>
      </c>
      <c r="B8" s="26"/>
      <c r="C8" s="27"/>
      <c r="D8" s="28"/>
      <c r="E8" s="26"/>
      <c r="F8" s="27"/>
      <c r="G8" s="28"/>
      <c r="H8" s="24" t="s">
        <v>1</v>
      </c>
      <c r="I8" s="24" t="s">
        <v>2</v>
      </c>
      <c r="J8" s="24" t="s">
        <v>3</v>
      </c>
    </row>
    <row r="9" spans="1:16" ht="18" thickBot="1" x14ac:dyDescent="0.3">
      <c r="A9" s="25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25"/>
      <c r="I9" s="25"/>
      <c r="J9" s="25"/>
    </row>
    <row r="10" spans="1:16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6" ht="17.25" thickBot="1" x14ac:dyDescent="0.3">
      <c r="A11" s="3" t="s">
        <v>8</v>
      </c>
      <c r="B11" s="32">
        <v>46</v>
      </c>
      <c r="C11" s="32">
        <v>9</v>
      </c>
      <c r="D11" s="33">
        <v>35</v>
      </c>
      <c r="E11" s="32">
        <v>14</v>
      </c>
      <c r="F11" s="32">
        <v>25</v>
      </c>
      <c r="G11" s="33">
        <v>54</v>
      </c>
      <c r="H11" s="23">
        <v>456059</v>
      </c>
      <c r="I11" s="23">
        <v>113038</v>
      </c>
      <c r="J11" s="15">
        <v>350</v>
      </c>
    </row>
    <row r="12" spans="1:16" ht="17.25" thickBot="1" x14ac:dyDescent="0.3">
      <c r="A12" s="3" t="s">
        <v>9</v>
      </c>
      <c r="B12" s="32">
        <v>46</v>
      </c>
      <c r="C12" s="32">
        <v>8</v>
      </c>
      <c r="D12" s="33">
        <v>5</v>
      </c>
      <c r="E12" s="32">
        <v>14</v>
      </c>
      <c r="F12" s="32">
        <v>24</v>
      </c>
      <c r="G12" s="33">
        <v>48</v>
      </c>
      <c r="H12" s="23">
        <v>454666</v>
      </c>
      <c r="I12" s="23">
        <v>110181</v>
      </c>
      <c r="J12" s="15">
        <v>310</v>
      </c>
    </row>
    <row r="13" spans="1:16" ht="17.25" thickBot="1" x14ac:dyDescent="0.3">
      <c r="A13" s="3" t="s">
        <v>10</v>
      </c>
      <c r="B13" s="32">
        <v>46</v>
      </c>
      <c r="C13" s="32">
        <v>8</v>
      </c>
      <c r="D13" s="33">
        <v>40</v>
      </c>
      <c r="E13" s="32">
        <v>14</v>
      </c>
      <c r="F13" s="32">
        <v>26</v>
      </c>
      <c r="G13" s="33">
        <v>42</v>
      </c>
      <c r="H13" s="23">
        <v>457119</v>
      </c>
      <c r="I13" s="23">
        <v>111263</v>
      </c>
      <c r="J13" s="15">
        <v>380</v>
      </c>
      <c r="P13">
        <f>I15-I13</f>
        <v>-186</v>
      </c>
    </row>
    <row r="14" spans="1:16" ht="17.25" thickBot="1" x14ac:dyDescent="0.3">
      <c r="A14" s="3" t="s">
        <v>11</v>
      </c>
      <c r="B14" s="4"/>
      <c r="C14" s="4"/>
      <c r="D14" s="5"/>
      <c r="E14" s="4"/>
      <c r="F14" s="4"/>
      <c r="G14" s="5"/>
      <c r="H14" s="33">
        <v>452641</v>
      </c>
      <c r="I14" s="33">
        <v>111051</v>
      </c>
      <c r="J14" s="15">
        <v>320</v>
      </c>
    </row>
    <row r="15" spans="1:16" ht="17.25" thickBot="1" x14ac:dyDescent="0.3">
      <c r="A15" s="6" t="s">
        <v>12</v>
      </c>
      <c r="B15" s="7"/>
      <c r="C15" s="7"/>
      <c r="D15" s="8"/>
      <c r="E15" s="7"/>
      <c r="F15" s="7"/>
      <c r="G15" s="8"/>
      <c r="H15" s="34">
        <f>P35</f>
        <v>460052.63157894736</v>
      </c>
      <c r="I15" s="35">
        <v>111077</v>
      </c>
      <c r="J15" s="9">
        <v>310</v>
      </c>
    </row>
    <row r="16" spans="1:16" ht="16.5" thickTop="1" thickBot="1" x14ac:dyDescent="0.3"/>
    <row r="17" spans="1:22" ht="39" customHeight="1" thickTop="1" thickBot="1" x14ac:dyDescent="0.3">
      <c r="A17" s="24" t="s">
        <v>13</v>
      </c>
      <c r="B17" s="24" t="s">
        <v>14</v>
      </c>
      <c r="C17" s="24" t="s">
        <v>15</v>
      </c>
      <c r="D17" s="29" t="s">
        <v>16</v>
      </c>
      <c r="E17" s="30"/>
      <c r="F17" s="31"/>
      <c r="G17" s="10" t="s">
        <v>17</v>
      </c>
      <c r="H17" s="24" t="s">
        <v>18</v>
      </c>
    </row>
    <row r="18" spans="1:22" ht="18" thickBot="1" x14ac:dyDescent="0.3">
      <c r="A18" s="25"/>
      <c r="B18" s="25"/>
      <c r="C18" s="25"/>
      <c r="D18" s="1" t="s">
        <v>4</v>
      </c>
      <c r="E18" s="1" t="s">
        <v>5</v>
      </c>
      <c r="F18" s="2" t="s">
        <v>6</v>
      </c>
      <c r="G18" s="2" t="s">
        <v>4</v>
      </c>
      <c r="H18" s="25"/>
      <c r="P18" t="s">
        <v>36</v>
      </c>
      <c r="R18" t="s">
        <v>37</v>
      </c>
      <c r="U18" t="s">
        <v>38</v>
      </c>
    </row>
    <row r="19" spans="1:22" ht="18" thickTop="1" thickBot="1" x14ac:dyDescent="0.3">
      <c r="A19" s="3" t="s">
        <v>19</v>
      </c>
      <c r="B19" s="36">
        <f t="shared" ref="B19:B24" si="0">M19</f>
        <v>3178.5056237169065</v>
      </c>
      <c r="C19" s="36">
        <f>R19</f>
        <v>3210.5263157894738</v>
      </c>
      <c r="D19" s="32">
        <v>205</v>
      </c>
      <c r="E19" s="32">
        <v>59</v>
      </c>
      <c r="F19" s="33">
        <v>33.64</v>
      </c>
      <c r="G19" s="32">
        <v>206</v>
      </c>
      <c r="H19" s="33">
        <f>J11-J12</f>
        <v>40</v>
      </c>
      <c r="M19">
        <f>SQRT(((H11-H12)*(H11-H12))+((I11-I12)*(I11-I12)))</f>
        <v>3178.5056237169065</v>
      </c>
      <c r="P19">
        <v>122</v>
      </c>
      <c r="R19" s="18">
        <f>(P19*500)/19</f>
        <v>3210.5263157894738</v>
      </c>
    </row>
    <row r="20" spans="1:22" ht="17.25" thickBot="1" x14ac:dyDescent="0.3">
      <c r="A20" s="3" t="s">
        <v>20</v>
      </c>
      <c r="B20" s="36">
        <f>M20</f>
        <v>2067.4198896208773</v>
      </c>
      <c r="C20" s="36">
        <f t="shared" ref="C20:C28" si="1">R20</f>
        <v>2157.8947368421054</v>
      </c>
      <c r="D20" s="32">
        <v>329</v>
      </c>
      <c r="E20" s="32">
        <v>9</v>
      </c>
      <c r="F20" s="33">
        <v>18.23</v>
      </c>
      <c r="G20" s="32">
        <v>328</v>
      </c>
      <c r="H20" s="33">
        <f>J13-J11</f>
        <v>30</v>
      </c>
      <c r="M20">
        <f>SQRT(((H11-H13)*(H11-H13))+((I11-I13)*(I11-I13)))</f>
        <v>2067.4198896208773</v>
      </c>
      <c r="P20">
        <v>82</v>
      </c>
      <c r="R20" s="18">
        <f t="shared" ref="R20:R29" si="2">(P20*500)/19</f>
        <v>2157.8947368421054</v>
      </c>
    </row>
    <row r="21" spans="1:22" ht="17.25" thickBot="1" x14ac:dyDescent="0.3">
      <c r="A21" s="3" t="s">
        <v>21</v>
      </c>
      <c r="B21" s="36">
        <f t="shared" si="0"/>
        <v>3953.5924170303647</v>
      </c>
      <c r="C21" s="36">
        <f t="shared" si="1"/>
        <v>4000</v>
      </c>
      <c r="D21" s="32">
        <v>239</v>
      </c>
      <c r="E21" s="32">
        <v>49</v>
      </c>
      <c r="F21" s="33">
        <v>44.77</v>
      </c>
      <c r="G21" s="32">
        <v>239</v>
      </c>
      <c r="H21" s="33">
        <f>J11-J14</f>
        <v>30</v>
      </c>
      <c r="M21">
        <f>SQRT(((H14-H11)*(H14-H11))+((I11-I14)*(I11-I14)))</f>
        <v>3953.5924170303647</v>
      </c>
      <c r="P21">
        <v>152</v>
      </c>
      <c r="R21" s="18">
        <f t="shared" si="2"/>
        <v>4000</v>
      </c>
    </row>
    <row r="22" spans="1:22" ht="17.25" thickBot="1" x14ac:dyDescent="0.3">
      <c r="A22" s="3" t="s">
        <v>22</v>
      </c>
      <c r="B22" s="36">
        <f t="shared" si="0"/>
        <v>4449.1138655203667</v>
      </c>
      <c r="C22" s="36">
        <f t="shared" si="1"/>
        <v>4552.6315789473683</v>
      </c>
      <c r="D22" s="32">
        <v>296</v>
      </c>
      <c r="E22" s="32">
        <v>9</v>
      </c>
      <c r="F22" s="33">
        <v>1.49</v>
      </c>
      <c r="G22" s="32">
        <v>295</v>
      </c>
      <c r="H22" s="33">
        <f>J11-J15</f>
        <v>40</v>
      </c>
      <c r="M22">
        <f>SQRT(((H15-H11)*(H15-H11))+((I11-I15)*(I11-I15)))</f>
        <v>4449.1138655203667</v>
      </c>
      <c r="P22">
        <v>173</v>
      </c>
      <c r="R22" s="18">
        <f t="shared" si="2"/>
        <v>4552.6315789473683</v>
      </c>
      <c r="U22" s="22">
        <f>H15-H11</f>
        <v>3993.6315789473592</v>
      </c>
      <c r="V22">
        <f>I11</f>
        <v>113038</v>
      </c>
    </row>
    <row r="23" spans="1:22" ht="17.25" thickBot="1" x14ac:dyDescent="0.3">
      <c r="A23" s="3" t="s">
        <v>23</v>
      </c>
      <c r="B23" s="36">
        <f t="shared" si="0"/>
        <v>2681.032077391093</v>
      </c>
      <c r="C23" s="36">
        <f t="shared" si="1"/>
        <v>2763.1578947368421</v>
      </c>
      <c r="D23" s="32">
        <v>66</v>
      </c>
      <c r="E23" s="32">
        <v>11</v>
      </c>
      <c r="F23" s="33">
        <v>53.1</v>
      </c>
      <c r="G23" s="32">
        <v>67</v>
      </c>
      <c r="H23" s="33">
        <f>J13-J12</f>
        <v>70</v>
      </c>
      <c r="M23">
        <f>SQRT(((H13-H12)*(H13-H12))+((I12-I13)*(I12-I13)))</f>
        <v>2681.032077391093</v>
      </c>
      <c r="P23">
        <v>105</v>
      </c>
      <c r="R23" s="18">
        <f t="shared" si="2"/>
        <v>2763.1578947368421</v>
      </c>
    </row>
    <row r="24" spans="1:22" ht="17.25" thickBot="1" x14ac:dyDescent="0.3">
      <c r="A24" s="3" t="s">
        <v>24</v>
      </c>
      <c r="B24" s="36">
        <f t="shared" si="0"/>
        <v>2203.9793556201926</v>
      </c>
      <c r="C24" s="36">
        <f t="shared" si="1"/>
        <v>2236.8421052631579</v>
      </c>
      <c r="D24" s="32">
        <v>113</v>
      </c>
      <c r="E24" s="32">
        <v>14</v>
      </c>
      <c r="F24" s="33">
        <v>59.26</v>
      </c>
      <c r="G24" s="32">
        <v>112</v>
      </c>
      <c r="H24" s="33">
        <f>J14-J12</f>
        <v>10</v>
      </c>
      <c r="M24">
        <f>SQRT(((H14-H12)*(H14-H12))+((I12-I14)*(I12-I14)))</f>
        <v>2203.9793556201926</v>
      </c>
      <c r="P24">
        <v>85</v>
      </c>
      <c r="R24" s="18">
        <f t="shared" si="2"/>
        <v>2236.8421052631579</v>
      </c>
    </row>
    <row r="25" spans="1:22" ht="17.25" thickBot="1" x14ac:dyDescent="0.3">
      <c r="A25" s="3" t="s">
        <v>25</v>
      </c>
      <c r="B25" s="36">
        <f t="shared" ref="B25:B28" si="3">M25</f>
        <v>5460.6424317394121</v>
      </c>
      <c r="C25" s="36">
        <f>R25</f>
        <v>5552.6315789473683</v>
      </c>
      <c r="D25" s="32">
        <v>80</v>
      </c>
      <c r="E25" s="32">
        <v>33</v>
      </c>
      <c r="F25" s="33">
        <v>23.94</v>
      </c>
      <c r="G25" s="32">
        <v>80</v>
      </c>
      <c r="H25" s="33">
        <f>J12-J15</f>
        <v>0</v>
      </c>
      <c r="M25">
        <f>SQRT(((H15-H12)*(H15-H12))+((I12-I15)*(I12-I15)))</f>
        <v>5460.6424317394121</v>
      </c>
      <c r="P25">
        <v>211</v>
      </c>
      <c r="R25" s="18">
        <f t="shared" si="2"/>
        <v>5552.6315789473683</v>
      </c>
    </row>
    <row r="26" spans="1:22" ht="17.25" thickBot="1" x14ac:dyDescent="0.3">
      <c r="A26" s="3" t="s">
        <v>26</v>
      </c>
      <c r="B26" s="36">
        <f t="shared" si="3"/>
        <v>4483.01550298457</v>
      </c>
      <c r="C26" s="36">
        <f t="shared" si="1"/>
        <v>4552.6315789473683</v>
      </c>
      <c r="D26" s="32">
        <v>87</v>
      </c>
      <c r="E26" s="32">
        <v>17</v>
      </c>
      <c r="F26" s="33">
        <v>22.18</v>
      </c>
      <c r="G26" s="32">
        <v>87</v>
      </c>
      <c r="H26" s="33">
        <f>J13-J14</f>
        <v>60</v>
      </c>
      <c r="M26">
        <f>SQRT(((H14-H13)*(H14-H13))+((I13-I14)*(I13-I14)))</f>
        <v>4483.01550298457</v>
      </c>
      <c r="P26">
        <v>173</v>
      </c>
      <c r="R26" s="18">
        <f t="shared" si="2"/>
        <v>4552.6315789473683</v>
      </c>
    </row>
    <row r="27" spans="1:22" ht="17.25" thickBot="1" x14ac:dyDescent="0.3">
      <c r="A27" s="3" t="s">
        <v>27</v>
      </c>
      <c r="B27" s="36">
        <f t="shared" si="3"/>
        <v>2939.522110989672</v>
      </c>
      <c r="C27" s="36">
        <f>R27</f>
        <v>2921.0526315789475</v>
      </c>
      <c r="D27" s="37">
        <v>86</v>
      </c>
      <c r="E27" s="37">
        <v>22</v>
      </c>
      <c r="F27" s="38">
        <v>21.38</v>
      </c>
      <c r="G27" s="37">
        <v>91</v>
      </c>
      <c r="H27" s="33">
        <f>J13-J15</f>
        <v>70</v>
      </c>
      <c r="M27">
        <f>SQRT(((H15-H13)*(H15-H13))+((I13-I15)*(I13-I15)))</f>
        <v>2939.522110989672</v>
      </c>
      <c r="P27">
        <v>111</v>
      </c>
      <c r="R27" s="18">
        <f t="shared" si="2"/>
        <v>2921.0526315789475</v>
      </c>
    </row>
    <row r="28" spans="1:22" ht="17.25" thickBot="1" x14ac:dyDescent="0.3">
      <c r="A28" s="3" t="s">
        <v>28</v>
      </c>
      <c r="B28" s="36">
        <f t="shared" si="3"/>
        <v>7411.6771828007813</v>
      </c>
      <c r="C28" s="39">
        <f t="shared" si="1"/>
        <v>7500</v>
      </c>
      <c r="D28" s="40">
        <v>270</v>
      </c>
      <c r="E28" s="40">
        <v>12</v>
      </c>
      <c r="F28" s="41">
        <v>3.54</v>
      </c>
      <c r="G28" s="32">
        <v>269</v>
      </c>
      <c r="H28" s="33">
        <f>J14-J15</f>
        <v>10</v>
      </c>
      <c r="M28">
        <f>SQRT(((H14-H15)*(H14-H15))+((I15-I14)*(I15-I14)))</f>
        <v>7411.6771828007813</v>
      </c>
      <c r="P28">
        <v>285</v>
      </c>
      <c r="R28" s="18">
        <f t="shared" si="2"/>
        <v>7500</v>
      </c>
    </row>
    <row r="29" spans="1:22" ht="16.5" x14ac:dyDescent="0.25">
      <c r="C29" s="19"/>
      <c r="J29" s="18">
        <f>C19-B19</f>
        <v>32.020692072567272</v>
      </c>
      <c r="P29">
        <v>2</v>
      </c>
      <c r="R29" s="18">
        <f t="shared" si="2"/>
        <v>52.631578947368418</v>
      </c>
    </row>
    <row r="30" spans="1:22" x14ac:dyDescent="0.25">
      <c r="A30" s="16"/>
      <c r="J30" s="18">
        <f t="shared" ref="J30:J31" si="4">C20-B20</f>
        <v>90.474847221228174</v>
      </c>
    </row>
    <row r="31" spans="1:22" x14ac:dyDescent="0.25">
      <c r="J31" s="18">
        <f t="shared" si="4"/>
        <v>46.407582969635314</v>
      </c>
    </row>
    <row r="32" spans="1:22" x14ac:dyDescent="0.25">
      <c r="J32" s="21">
        <f>C22-B22</f>
        <v>103.51771342700158</v>
      </c>
    </row>
    <row r="33" spans="10:16" x14ac:dyDescent="0.25">
      <c r="J33" s="18">
        <f t="shared" ref="J33:J34" si="5">C23-B23</f>
        <v>82.125817345749056</v>
      </c>
    </row>
    <row r="34" spans="10:16" x14ac:dyDescent="0.25">
      <c r="J34" s="18">
        <f t="shared" si="5"/>
        <v>32.862749642965355</v>
      </c>
      <c r="K34" s="18"/>
    </row>
    <row r="35" spans="10:16" ht="16.5" customHeight="1" x14ac:dyDescent="0.25">
      <c r="J35" s="21">
        <f t="shared" ref="J35:J38" si="6">C25-B25</f>
        <v>91.989147207956194</v>
      </c>
      <c r="K35" s="18"/>
      <c r="P35" s="18">
        <f>460000+R29</f>
        <v>460052.63157894736</v>
      </c>
    </row>
    <row r="36" spans="10:16" x14ac:dyDescent="0.25">
      <c r="J36" s="18">
        <f t="shared" si="6"/>
        <v>69.616075962798277</v>
      </c>
      <c r="K36" s="18"/>
    </row>
    <row r="37" spans="10:16" x14ac:dyDescent="0.25">
      <c r="J37" s="20">
        <f t="shared" si="6"/>
        <v>-18.469479410724489</v>
      </c>
      <c r="K37" s="18"/>
    </row>
    <row r="38" spans="10:16" x14ac:dyDescent="0.25">
      <c r="J38" s="21">
        <f t="shared" si="6"/>
        <v>88.322817199218662</v>
      </c>
    </row>
  </sheetData>
  <mergeCells count="11">
    <mergeCell ref="A17:A18"/>
    <mergeCell ref="B17:B18"/>
    <mergeCell ref="C17:C18"/>
    <mergeCell ref="D17:F17"/>
    <mergeCell ref="H17:H18"/>
    <mergeCell ref="J8:J9"/>
    <mergeCell ref="A8:A9"/>
    <mergeCell ref="B8:D8"/>
    <mergeCell ref="E8:G8"/>
    <mergeCell ref="H8:H9"/>
    <mergeCell ref="I8:I9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1:J15 H19:H28 B19:C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2025-04-11T07:18:57Z</dcterms:modified>
</cp:coreProperties>
</file>